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0\№ 4-10 Дума 14 декабря 2020\Проект бюджета 2021- 2023 первое чтение на Думу\"/>
    </mc:Choice>
  </mc:AlternateContent>
  <bookViews>
    <workbookView xWindow="0" yWindow="30" windowWidth="28755" windowHeight="12075"/>
  </bookViews>
  <sheets>
    <sheet name="14" sheetId="1" r:id="rId1"/>
  </sheets>
  <externalReferences>
    <externalReference r:id="rId2"/>
  </externalReferences>
  <definedNames>
    <definedName name="_xlnm.Print_Area" localSheetId="0">'14'!$A$1:$I$188</definedName>
  </definedNames>
  <calcPr calcId="162913"/>
</workbook>
</file>

<file path=xl/calcChain.xml><?xml version="1.0" encoding="utf-8"?>
<calcChain xmlns="http://schemas.openxmlformats.org/spreadsheetml/2006/main">
  <c r="I175" i="1" l="1"/>
  <c r="I174" i="1" s="1"/>
  <c r="H175" i="1"/>
  <c r="H176" i="1" s="1"/>
  <c r="I172" i="1"/>
  <c r="H172" i="1"/>
  <c r="I171" i="1"/>
  <c r="H171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0" i="1"/>
  <c r="H160" i="1"/>
  <c r="I159" i="1"/>
  <c r="I158" i="1" s="1"/>
  <c r="H159" i="1"/>
  <c r="H158" i="1" s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27" i="1"/>
  <c r="H127" i="1"/>
  <c r="I126" i="1"/>
  <c r="H126" i="1"/>
  <c r="I125" i="1"/>
  <c r="H125" i="1"/>
  <c r="I124" i="1"/>
  <c r="H124" i="1"/>
  <c r="I123" i="1"/>
  <c r="H123" i="1"/>
  <c r="I122" i="1"/>
  <c r="I121" i="1" s="1"/>
  <c r="H122" i="1"/>
  <c r="H121" i="1" s="1"/>
  <c r="I120" i="1"/>
  <c r="H120" i="1"/>
  <c r="I119" i="1"/>
  <c r="H119" i="1"/>
  <c r="I117" i="1"/>
  <c r="H117" i="1"/>
  <c r="I116" i="1"/>
  <c r="H116" i="1"/>
  <c r="I114" i="1"/>
  <c r="H114" i="1"/>
  <c r="I113" i="1"/>
  <c r="H113" i="1"/>
  <c r="I112" i="1"/>
  <c r="H112" i="1"/>
  <c r="I111" i="1"/>
  <c r="H111" i="1"/>
  <c r="I110" i="1"/>
  <c r="H110" i="1"/>
  <c r="I108" i="1"/>
  <c r="H108" i="1"/>
  <c r="I107" i="1"/>
  <c r="H107" i="1"/>
  <c r="I106" i="1"/>
  <c r="H106" i="1"/>
  <c r="I105" i="1"/>
  <c r="H105" i="1"/>
  <c r="I103" i="1"/>
  <c r="H103" i="1"/>
  <c r="I102" i="1"/>
  <c r="I101" i="1" s="1"/>
  <c r="H102" i="1"/>
  <c r="H101" i="1" s="1"/>
  <c r="I100" i="1"/>
  <c r="H100" i="1"/>
  <c r="I99" i="1"/>
  <c r="H99" i="1"/>
  <c r="I97" i="1"/>
  <c r="H97" i="1"/>
  <c r="I96" i="1"/>
  <c r="H96" i="1"/>
  <c r="I94" i="1"/>
  <c r="H94" i="1"/>
  <c r="I93" i="1"/>
  <c r="H93" i="1"/>
  <c r="I92" i="1"/>
  <c r="I91" i="1" s="1"/>
  <c r="H92" i="1"/>
  <c r="H91" i="1" s="1"/>
  <c r="I90" i="1"/>
  <c r="H90" i="1"/>
  <c r="I89" i="1"/>
  <c r="H89" i="1"/>
  <c r="I88" i="1"/>
  <c r="H88" i="1"/>
  <c r="I87" i="1"/>
  <c r="H87" i="1"/>
  <c r="I86" i="1"/>
  <c r="H86" i="1"/>
  <c r="I83" i="1"/>
  <c r="H83" i="1"/>
  <c r="I82" i="1"/>
  <c r="H82" i="1"/>
  <c r="I81" i="1"/>
  <c r="H81" i="1"/>
  <c r="I80" i="1"/>
  <c r="H80" i="1"/>
  <c r="I79" i="1"/>
  <c r="I78" i="1"/>
  <c r="H78" i="1"/>
  <c r="I77" i="1"/>
  <c r="H77" i="1"/>
  <c r="I76" i="1"/>
  <c r="H76" i="1"/>
  <c r="I74" i="1"/>
  <c r="H74" i="1"/>
  <c r="I73" i="1"/>
  <c r="H73" i="1"/>
  <c r="I72" i="1"/>
  <c r="H72" i="1"/>
  <c r="I70" i="1"/>
  <c r="H70" i="1"/>
  <c r="I69" i="1"/>
  <c r="H69" i="1"/>
  <c r="I68" i="1"/>
  <c r="H68" i="1"/>
  <c r="I67" i="1"/>
  <c r="H67" i="1"/>
  <c r="I66" i="1"/>
  <c r="I64" i="1" s="1"/>
  <c r="H66" i="1"/>
  <c r="H64" i="1" s="1"/>
  <c r="I63" i="1"/>
  <c r="H63" i="1"/>
  <c r="I62" i="1"/>
  <c r="H62" i="1"/>
  <c r="I61" i="1"/>
  <c r="H61" i="1"/>
  <c r="I60" i="1"/>
  <c r="H60" i="1"/>
  <c r="I59" i="1"/>
  <c r="H59" i="1"/>
  <c r="I58" i="1"/>
  <c r="H58" i="1"/>
  <c r="I53" i="1"/>
  <c r="H53" i="1"/>
  <c r="I52" i="1"/>
  <c r="H52" i="1"/>
  <c r="I51" i="1"/>
  <c r="H51" i="1"/>
  <c r="I50" i="1"/>
  <c r="H50" i="1"/>
  <c r="I48" i="1"/>
  <c r="H48" i="1"/>
  <c r="I47" i="1"/>
  <c r="H47" i="1"/>
  <c r="I46" i="1"/>
  <c r="H46" i="1"/>
  <c r="I45" i="1"/>
  <c r="H45" i="1"/>
  <c r="I44" i="1"/>
  <c r="H44" i="1"/>
  <c r="I43" i="1"/>
  <c r="H43" i="1"/>
  <c r="I41" i="1"/>
  <c r="H41" i="1"/>
  <c r="I40" i="1"/>
  <c r="H40" i="1"/>
  <c r="I39" i="1"/>
  <c r="H39" i="1"/>
  <c r="I38" i="1"/>
  <c r="H38" i="1"/>
  <c r="I37" i="1"/>
  <c r="H37" i="1"/>
  <c r="I35" i="1"/>
  <c r="H35" i="1"/>
  <c r="I34" i="1"/>
  <c r="H34" i="1"/>
  <c r="I32" i="1"/>
  <c r="H32" i="1"/>
  <c r="I31" i="1"/>
  <c r="H31" i="1"/>
  <c r="I30" i="1"/>
  <c r="H30" i="1"/>
  <c r="I29" i="1"/>
  <c r="H29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H20" i="1"/>
  <c r="I19" i="1"/>
  <c r="H19" i="1"/>
  <c r="I17" i="1"/>
  <c r="H17" i="1"/>
  <c r="I16" i="1"/>
  <c r="H16" i="1"/>
  <c r="I15" i="1"/>
  <c r="H15" i="1"/>
  <c r="I13" i="1"/>
  <c r="H13" i="1"/>
  <c r="I12" i="1"/>
  <c r="H12" i="1"/>
  <c r="I11" i="1"/>
  <c r="H11" i="1"/>
  <c r="I85" i="1" l="1"/>
  <c r="I28" i="1"/>
  <c r="I176" i="1"/>
  <c r="I10" i="1"/>
  <c r="I14" i="1"/>
  <c r="I18" i="1"/>
  <c r="I33" i="1"/>
  <c r="I36" i="1"/>
  <c r="I75" i="1"/>
  <c r="I95" i="1"/>
  <c r="I138" i="1"/>
  <c r="I145" i="1"/>
  <c r="H18" i="1"/>
  <c r="H23" i="1"/>
  <c r="H33" i="1"/>
  <c r="H145" i="1"/>
  <c r="H161" i="1"/>
  <c r="H104" i="1"/>
  <c r="I115" i="1"/>
  <c r="I130" i="1"/>
  <c r="I129" i="1"/>
  <c r="H36" i="1"/>
  <c r="H49" i="1"/>
  <c r="H57" i="1"/>
  <c r="H56" i="1" s="1"/>
  <c r="H95" i="1"/>
  <c r="I109" i="1"/>
  <c r="H115" i="1"/>
  <c r="H14" i="1"/>
  <c r="I49" i="1"/>
  <c r="I42" i="1" s="1"/>
  <c r="I57" i="1"/>
  <c r="I56" i="1" s="1"/>
  <c r="H173" i="1"/>
  <c r="H75" i="1"/>
  <c r="I104" i="1"/>
  <c r="H130" i="1"/>
  <c r="H10" i="1"/>
  <c r="I23" i="1"/>
  <c r="H28" i="1"/>
  <c r="H42" i="1"/>
  <c r="H79" i="1"/>
  <c r="H85" i="1"/>
  <c r="H109" i="1"/>
  <c r="H129" i="1"/>
  <c r="H138" i="1"/>
  <c r="I161" i="1"/>
  <c r="I173" i="1"/>
  <c r="I84" i="1"/>
  <c r="H84" i="1"/>
  <c r="H55" i="1" s="1"/>
  <c r="H174" i="1"/>
  <c r="I9" i="1" l="1"/>
  <c r="I54" i="1" s="1"/>
  <c r="I98" i="1"/>
  <c r="I55" i="1"/>
  <c r="I118" i="1" s="1"/>
  <c r="I170" i="1"/>
  <c r="H98" i="1"/>
  <c r="H9" i="1"/>
  <c r="H54" i="1" s="1"/>
  <c r="H170" i="1"/>
  <c r="H118" i="1"/>
  <c r="H177" i="1" l="1"/>
  <c r="I177" i="1"/>
</calcChain>
</file>

<file path=xl/sharedStrings.xml><?xml version="1.0" encoding="utf-8"?>
<sst xmlns="http://schemas.openxmlformats.org/spreadsheetml/2006/main" count="931" uniqueCount="237">
  <si>
    <t>РАСПРЕДЕЛЕНИЕ БЮДЖЕТНЫХ АССИГНОВАНИЙ НА РЕАЛИЗАЦИЮ МУНИЦИПАЛЬНЫХ ПРОГРАММ НА 2021 ГОД И НА ПЛАНОВЫЙ ПЕРИОД 2022 И 2023 ГОДОВ</t>
  </si>
  <si>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</si>
  <si>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</si>
  <si>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</si>
  <si>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</si>
  <si>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</si>
  <si>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</si>
  <si>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</si>
  <si>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</si>
  <si>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</si>
  <si>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</si>
  <si>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2022г.</t>
  </si>
  <si>
    <t>2023г.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</si>
  <si>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</si>
  <si>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</si>
  <si>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</si>
  <si>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</si>
  <si>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</si>
  <si>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</si>
  <si>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</si>
  <si>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</si>
  <si>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</si>
  <si>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</si>
  <si>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</si>
  <si>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</si>
  <si>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</si>
  <si>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</si>
  <si>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</si>
  <si>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</si>
  <si>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</si>
  <si>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</si>
  <si>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</si>
  <si>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</si>
  <si>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</si>
  <si>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</si>
  <si>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</si>
  <si>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</si>
  <si>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МБУК "Межпоселенческий ДК"</t>
  </si>
  <si>
    <t>4230144099</t>
  </si>
  <si>
    <t>42301L4770</t>
  </si>
  <si>
    <t>42301S2370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</si>
  <si>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</si>
  <si>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</si>
  <si>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</si>
  <si>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</si>
  <si>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</si>
  <si>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</si>
  <si>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</si>
  <si>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</si>
  <si>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</si>
  <si>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</si>
  <si>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</si>
  <si>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ЦЕНТР ОБСЛУЖИВАНИЯ МУНИЦИПАЛЬНЫХ УЧРЕЖДЕНИЙ БАЛАГАНСКОГО РАЙОНА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</si>
  <si>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</si>
  <si>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</si>
  <si>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Дополнительное  образование детей</t>
  </si>
  <si>
    <t>4270100036</t>
  </si>
  <si>
    <t>МБУК МОБ Балаганского района</t>
  </si>
  <si>
    <t>муниципальное казенное учреждение культуры "Балаганский историко-этнографический музей имени А.С.Башинова"</t>
  </si>
  <si>
    <t>Муниципальные программы МКУ Управление культуры</t>
  </si>
  <si>
    <t>Муниципальная программа "Противодействие коррупции в муниципальном образовании Балаганский район на 2019-2021 годы"</t>
  </si>
  <si>
    <t>5000100046</t>
  </si>
  <si>
    <t>МП "Улучшение условий и охраны труда в муниципальном образовании Балаганский район  на 2019-2024 годы"</t>
  </si>
  <si>
    <t>0709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</si>
  <si>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</si>
  <si>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</si>
  <si>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</si>
  <si>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</si>
  <si>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</si>
  <si>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4361972792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</si>
  <si>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</si>
  <si>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</si>
  <si>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</si>
  <si>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</si>
  <si>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</si>
  <si>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</si>
  <si>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</si>
  <si>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</si>
  <si>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</si>
  <si>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</si>
  <si>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</si>
  <si>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</si>
  <si>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</si>
  <si>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</si>
  <si>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</si>
  <si>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</si>
  <si>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</si>
  <si>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</si>
  <si>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</si>
  <si>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</si>
  <si>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</si>
  <si>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43201S2370</t>
  </si>
  <si>
    <t>43201S2957</t>
  </si>
  <si>
    <t>43201S2988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</si>
  <si>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</si>
  <si>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</si>
  <si>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</si>
  <si>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</si>
  <si>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</si>
  <si>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</si>
  <si>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</si>
  <si>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</si>
  <si>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</si>
  <si>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</si>
  <si>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</si>
  <si>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</si>
  <si>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</si>
  <si>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</si>
  <si>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</si>
  <si>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</si>
  <si>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</si>
  <si>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</si>
  <si>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</si>
  <si>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</si>
  <si>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</si>
  <si>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</si>
  <si>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</si>
  <si>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</si>
  <si>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</si>
  <si>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</si>
  <si>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</si>
  <si>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</si>
  <si>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</si>
  <si>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</si>
  <si>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</si>
  <si>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</si>
  <si>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</si>
  <si>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</si>
  <si>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</si>
  <si>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</si>
  <si>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</si>
  <si>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</si>
  <si>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4600100043</t>
  </si>
  <si>
    <t>МП "Повышение безопасности дорожного движения  на территории Балаганского района на 2019-2024 годы"</t>
  </si>
  <si>
    <t>4800100044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</si>
  <si>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</si>
  <si>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</si>
  <si>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431479501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</si>
  <si>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</si>
  <si>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</si>
  <si>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</si>
  <si>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</si>
  <si>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</si>
  <si>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</si>
  <si>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</si>
  <si>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</si>
  <si>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</si>
  <si>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</si>
  <si>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</si>
  <si>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</si>
  <si>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</si>
  <si>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</si>
  <si>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</si>
  <si>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</si>
  <si>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</si>
  <si>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</si>
  <si>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</si>
  <si>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</si>
  <si>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</si>
  <si>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</si>
  <si>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</si>
  <si>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</si>
  <si>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</si>
  <si>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</si>
  <si>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4410000038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</si>
  <si>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</si>
  <si>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</si>
  <si>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</si>
  <si>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</si>
  <si>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</si>
  <si>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</si>
  <si>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</si>
  <si>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</si>
  <si>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</si>
  <si>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4601000043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</si>
  <si>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</si>
  <si>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</si>
  <si>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</si>
  <si>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</si>
  <si>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</si>
  <si>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</si>
  <si>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</si>
  <si>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5910000000</t>
  </si>
  <si>
    <t>1202</t>
  </si>
  <si>
    <t>МКУ ЕДДС</t>
  </si>
  <si>
    <t>0310</t>
  </si>
  <si>
    <t xml:space="preserve">МП "Аппаратно-программный комплекс "Безопасный город "на 2020-2024 годы" </t>
  </si>
  <si>
    <t>4360800000</t>
  </si>
  <si>
    <t>4900200045</t>
  </si>
  <si>
    <t>4900100045</t>
  </si>
  <si>
    <t>490020045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</si>
  <si>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</si>
  <si>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</si>
  <si>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</si>
  <si>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</si>
  <si>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</si>
  <si>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</si>
  <si>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</si>
  <si>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</si>
  <si>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</si>
  <si>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</si>
  <si>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</si>
  <si>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</si>
  <si>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</si>
  <si>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</si>
  <si>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</si>
  <si>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0501</t>
  </si>
  <si>
    <t>5800100058</t>
  </si>
  <si>
    <t>МП "Управление муниципальным имуществом муниципального образования Балаганский район на 2019 -2024 годы"</t>
  </si>
  <si>
    <t>6000000000</t>
  </si>
  <si>
    <t>6000100065</t>
  </si>
  <si>
    <t>6000100061</t>
  </si>
  <si>
    <t>6000100062</t>
  </si>
  <si>
    <t>6000100063</t>
  </si>
  <si>
    <t>6000100064</t>
  </si>
  <si>
    <t>Итого по администрации района</t>
  </si>
  <si>
    <t>МП"Управление муниципальными финансами муниципального образования Балаганский район на 2019-2024 годы"</t>
  </si>
  <si>
    <t>КСП</t>
  </si>
  <si>
    <t>996</t>
  </si>
  <si>
    <t>Итого по Контрольно-счетной палате муниципального образования Балаганский район</t>
  </si>
  <si>
    <t>995</t>
  </si>
  <si>
    <t>0103</t>
  </si>
  <si>
    <t>ДУМА МУНИЦИПАЛЬНОГО 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</si>
  <si>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</si>
  <si>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</si>
  <si>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</si>
  <si>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</si>
  <si>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</si>
  <si>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</si>
  <si>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МКУ ЕДДС - муниципальное казенное учереждение "Единая дежурно-диспетчерская служба муниципального образования Балаганский район"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</si>
  <si>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</si>
  <si>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</si>
  <si>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</si>
  <si>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</si>
  <si>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</si>
  <si>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43201L3041</t>
  </si>
  <si>
    <t xml:space="preserve">Приложение 14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14 .12.2020 г. №4/1-РД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</si>
</sst>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3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2" fontId="4" fillId="2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2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wrapText="1"/>
    </xf>
    <xf numFmtId="0" fontId="4" fillId="0" borderId="9" xfId="0" applyNumberFormat="1" applyFont="1" applyBorder="1"/>
    <xf numFmtId="0" fontId="2" fillId="0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0" fontId="10" fillId="0" borderId="9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horizontal="right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49" fontId="4" fillId="0" borderId="9" xfId="0" applyNumberFormat="1" applyFont="1" applyBorder="1"/>
    <xf numFmtId="49" fontId="7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2" fontId="11" fillId="0" borderId="9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wrapText="1"/>
    </xf>
    <xf numFmtId="0" fontId="12" fillId="2" borderId="0" xfId="0" applyFont="1" applyFill="1"/>
    <xf numFmtId="49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1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</cellXfs>
  <cellStyles count="4">
    <cellStyle name="Normal" xfId="1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USER\Desktop\&#1041;&#1102;&#1076;&#1078;&#1077;&#1090;%202021-2023%20&#1075;&#1086;&#1076;&#1099;\&#1064;&#1072;&#1073;&#1083;&#1086;&#1085;%202022-23%20&#1075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55">
          <cell r="G55">
            <v>7</v>
          </cell>
          <cell r="H55">
            <v>7</v>
          </cell>
        </row>
        <row r="59">
          <cell r="H59">
            <v>1.5</v>
          </cell>
        </row>
        <row r="61">
          <cell r="G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110">
          <cell r="G110">
            <v>30</v>
          </cell>
          <cell r="H110">
            <v>30</v>
          </cell>
        </row>
        <row r="114">
          <cell r="G114">
            <v>2538</v>
          </cell>
        </row>
        <row r="116"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5619</v>
          </cell>
        </row>
        <row r="152">
          <cell r="G152">
            <v>692.1</v>
          </cell>
          <cell r="H152">
            <v>0</v>
          </cell>
        </row>
        <row r="155">
          <cell r="H155">
            <v>0</v>
          </cell>
        </row>
        <row r="156">
          <cell r="G156">
            <v>36.4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2">
          <cell r="G222">
            <v>268</v>
          </cell>
          <cell r="H222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20">
          <cell r="G320">
            <v>65</v>
          </cell>
          <cell r="H320">
            <v>65</v>
          </cell>
        </row>
        <row r="327">
          <cell r="G327">
            <v>10377.799999999999</v>
          </cell>
          <cell r="H327">
            <v>8400.9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</row>
        <row r="338">
          <cell r="H338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G437">
            <v>205</v>
          </cell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65">
          <cell r="G565">
            <v>3</v>
          </cell>
          <cell r="H565">
            <v>3</v>
          </cell>
        </row>
        <row r="571">
          <cell r="G571">
            <v>37394.699999999997</v>
          </cell>
          <cell r="H571">
            <v>36708</v>
          </cell>
        </row>
        <row r="590">
          <cell r="G590">
            <v>2583</v>
          </cell>
          <cell r="H590">
            <v>2583</v>
          </cell>
        </row>
        <row r="596">
          <cell r="G596">
            <v>23999.7</v>
          </cell>
          <cell r="H596">
            <v>24030.7</v>
          </cell>
        </row>
        <row r="686">
          <cell r="G686">
            <v>3528.8</v>
          </cell>
          <cell r="H686">
            <v>3138.8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1">
          <cell r="H731">
            <v>70</v>
          </cell>
        </row>
        <row r="732">
          <cell r="G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</row>
        <row r="745">
          <cell r="H745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G771">
            <v>3284.8</v>
          </cell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5">
          <cell r="G855">
            <v>3.6</v>
          </cell>
        </row>
        <row r="857">
          <cell r="H857">
            <v>3.6</v>
          </cell>
        </row>
        <row r="862">
          <cell r="G862">
            <v>139</v>
          </cell>
          <cell r="H862">
            <v>139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917">
          <cell r="G917">
            <v>266.60000000000002</v>
          </cell>
          <cell r="H917">
            <v>266.60000000000002</v>
          </cell>
        </row>
        <row r="921">
          <cell r="G921">
            <v>129003.9</v>
          </cell>
          <cell r="H921">
            <v>0</v>
          </cell>
        </row>
        <row r="935">
          <cell r="G935">
            <v>1647</v>
          </cell>
          <cell r="H935">
            <v>1647</v>
          </cell>
        </row>
        <row r="972">
          <cell r="G972">
            <v>45</v>
          </cell>
          <cell r="H972">
            <v>47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</sheetData>
      <sheetData sheetId="1">
        <row r="12">
          <cell r="E12">
            <v>7.5</v>
          </cell>
          <cell r="F12">
            <v>7.5</v>
          </cell>
        </row>
        <row r="14">
          <cell r="E14">
            <v>6678</v>
          </cell>
          <cell r="F14">
            <v>6627.6</v>
          </cell>
        </row>
        <row r="17">
          <cell r="E17">
            <v>50.2</v>
          </cell>
          <cell r="F17">
            <v>49.5</v>
          </cell>
        </row>
        <row r="20">
          <cell r="E20">
            <v>2.6</v>
          </cell>
          <cell r="F20">
            <v>2.6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6"/>
  <sheetViews>
    <sheetView tabSelected="1" workbookViewId="0">
      <selection activeCell="E1" sqref="E1:I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104" customWidth="1"/>
    <col min="9" max="9" width="14" style="2" customWidth="1"/>
    <col min="10" max="16384" width="9.140625" style="2"/>
  </cols>
  <sheetData>
    <row r="1" spans="1:9" ht="108" customHeight="1" x14ac:dyDescent="0.25">
      <c r="D1" s="3"/>
      <c r="E1" s="116" t="s">
        <v>236</v>
      </c>
      <c r="F1" s="116"/>
      <c r="G1" s="116"/>
      <c r="H1" s="116"/>
      <c r="I1" s="117"/>
    </row>
    <row r="2" spans="1:9" ht="15" x14ac:dyDescent="0.25">
      <c r="D2" s="3"/>
      <c r="E2" s="3"/>
      <c r="F2" s="4"/>
      <c r="G2" s="4"/>
      <c r="H2" s="4"/>
    </row>
    <row r="3" spans="1:9" ht="15" x14ac:dyDescent="0.25">
      <c r="D3" s="3"/>
      <c r="E3" s="3"/>
      <c r="F3" s="5"/>
      <c r="G3" s="5"/>
      <c r="H3" s="5"/>
    </row>
    <row r="4" spans="1:9" ht="29.25" customHeight="1" x14ac:dyDescent="0.2">
      <c r="A4" s="118" t="s">
        <v>0</v>
      </c>
      <c r="B4" s="118"/>
      <c r="C4" s="118"/>
      <c r="D4" s="118"/>
      <c r="E4" s="118"/>
      <c r="F4" s="118"/>
      <c r="G4" s="118"/>
      <c r="H4" s="118"/>
    </row>
    <row r="5" spans="1:9" ht="13.5" x14ac:dyDescent="0.25">
      <c r="G5" s="119" t="s">
        <v>1</v>
      </c>
      <c r="H5" s="120"/>
      <c r="I5" s="120"/>
    </row>
    <row r="6" spans="1:9" ht="15" x14ac:dyDescent="0.25">
      <c r="A6" s="6"/>
      <c r="B6" s="7"/>
      <c r="C6" s="121" t="s">
        <v>2</v>
      </c>
      <c r="D6" s="124" t="s">
        <v>3</v>
      </c>
      <c r="E6" s="125"/>
      <c r="F6" s="125"/>
      <c r="G6" s="126"/>
      <c r="H6" s="127" t="s">
        <v>4</v>
      </c>
      <c r="I6" s="128"/>
    </row>
    <row r="7" spans="1:9" ht="15" x14ac:dyDescent="0.25">
      <c r="A7" s="8" t="s">
        <v>5</v>
      </c>
      <c r="B7" s="9" t="s">
        <v>6</v>
      </c>
      <c r="C7" s="122"/>
      <c r="D7" s="129" t="s">
        <v>7</v>
      </c>
      <c r="E7" s="131" t="s">
        <v>8</v>
      </c>
      <c r="F7" s="131" t="s">
        <v>9</v>
      </c>
      <c r="G7" s="131" t="s">
        <v>10</v>
      </c>
      <c r="H7" s="114" t="s">
        <v>11</v>
      </c>
      <c r="I7" s="114" t="s">
        <v>12</v>
      </c>
    </row>
    <row r="8" spans="1:9" ht="15" x14ac:dyDescent="0.25">
      <c r="A8" s="8"/>
      <c r="B8" s="10"/>
      <c r="C8" s="123"/>
      <c r="D8" s="130"/>
      <c r="E8" s="131"/>
      <c r="F8" s="131"/>
      <c r="G8" s="131"/>
      <c r="H8" s="115"/>
      <c r="I8" s="115"/>
    </row>
    <row r="9" spans="1:9" ht="45" x14ac:dyDescent="0.25">
      <c r="A9" s="11">
        <v>1</v>
      </c>
      <c r="B9" s="12" t="s">
        <v>13</v>
      </c>
      <c r="C9" s="13" t="s">
        <v>14</v>
      </c>
      <c r="D9" s="14" t="s">
        <v>15</v>
      </c>
      <c r="E9" s="15"/>
      <c r="F9" s="15"/>
      <c r="G9" s="15"/>
      <c r="H9" s="16">
        <f>H10+H14+H18+H23+H28+H33+H36</f>
        <v>34019.4</v>
      </c>
      <c r="I9" s="16">
        <f>I10+I14+I18+I23+I28+I33+I36</f>
        <v>32902</v>
      </c>
    </row>
    <row r="10" spans="1:9" ht="60" x14ac:dyDescent="0.25">
      <c r="A10" s="11"/>
      <c r="B10" s="17" t="s">
        <v>16</v>
      </c>
      <c r="C10" s="18" t="s">
        <v>17</v>
      </c>
      <c r="D10" s="14" t="s">
        <v>15</v>
      </c>
      <c r="E10" s="14"/>
      <c r="F10" s="19" t="s">
        <v>18</v>
      </c>
      <c r="G10" s="15"/>
      <c r="H10" s="16">
        <f>H11+H12+H13</f>
        <v>6738.3</v>
      </c>
      <c r="I10" s="16">
        <f>I11+I12+I13</f>
        <v>6687.2000000000007</v>
      </c>
    </row>
    <row r="11" spans="1:9" ht="60" x14ac:dyDescent="0.25">
      <c r="A11" s="11">
        <v>2</v>
      </c>
      <c r="B11" s="17" t="s">
        <v>16</v>
      </c>
      <c r="C11" s="18" t="s">
        <v>19</v>
      </c>
      <c r="D11" s="14" t="s">
        <v>15</v>
      </c>
      <c r="E11" s="14" t="s">
        <v>20</v>
      </c>
      <c r="F11" s="20" t="s">
        <v>21</v>
      </c>
      <c r="G11" s="14" t="s">
        <v>22</v>
      </c>
      <c r="H11" s="21">
        <f>SUM('[1]7'!E12)</f>
        <v>7.5</v>
      </c>
      <c r="I11" s="21">
        <f>SUM('[1]7'!F12)</f>
        <v>7.5</v>
      </c>
    </row>
    <row r="12" spans="1:9" ht="60" x14ac:dyDescent="0.25">
      <c r="A12" s="11">
        <v>3</v>
      </c>
      <c r="B12" s="17" t="s">
        <v>16</v>
      </c>
      <c r="C12" s="18" t="s">
        <v>19</v>
      </c>
      <c r="D12" s="22" t="s">
        <v>15</v>
      </c>
      <c r="E12" s="14" t="s">
        <v>23</v>
      </c>
      <c r="F12" s="20" t="s">
        <v>21</v>
      </c>
      <c r="G12" s="14" t="s">
        <v>22</v>
      </c>
      <c r="H12" s="16">
        <f>SUM('[1]7'!E14)</f>
        <v>6678</v>
      </c>
      <c r="I12" s="16">
        <f>SUM('[1]7'!F14)</f>
        <v>6627.6</v>
      </c>
    </row>
    <row r="13" spans="1:9" ht="60" x14ac:dyDescent="0.25">
      <c r="A13" s="11"/>
      <c r="B13" s="17" t="s">
        <v>16</v>
      </c>
      <c r="C13" s="18" t="s">
        <v>19</v>
      </c>
      <c r="D13" s="22" t="s">
        <v>15</v>
      </c>
      <c r="E13" s="14" t="s">
        <v>23</v>
      </c>
      <c r="F13" s="23" t="s">
        <v>24</v>
      </c>
      <c r="G13" s="14" t="s">
        <v>22</v>
      </c>
      <c r="H13" s="16">
        <f>SUM('[1]7'!E17+'[1]7'!E20)</f>
        <v>52.800000000000004</v>
      </c>
      <c r="I13" s="16">
        <f>SUM('[1]7'!F17+'[1]7'!F20)</f>
        <v>52.1</v>
      </c>
    </row>
    <row r="14" spans="1:9" ht="82.5" customHeight="1" x14ac:dyDescent="0.25">
      <c r="A14" s="17" t="s">
        <v>25</v>
      </c>
      <c r="B14" s="17" t="s">
        <v>26</v>
      </c>
      <c r="C14" s="13" t="s">
        <v>27</v>
      </c>
      <c r="D14" s="22" t="s">
        <v>15</v>
      </c>
      <c r="E14" s="14"/>
      <c r="F14" s="20" t="s">
        <v>28</v>
      </c>
      <c r="G14" s="14"/>
      <c r="H14" s="16">
        <f>H15+H16+H17</f>
        <v>1196.8999999999999</v>
      </c>
      <c r="I14" s="16">
        <f>I15+I16+I17</f>
        <v>1694.8999999999999</v>
      </c>
    </row>
    <row r="15" spans="1:9" ht="60" x14ac:dyDescent="0.25">
      <c r="A15" s="11">
        <v>5</v>
      </c>
      <c r="B15" s="17" t="s">
        <v>26</v>
      </c>
      <c r="C15" s="13" t="s">
        <v>29</v>
      </c>
      <c r="D15" s="22" t="s">
        <v>15</v>
      </c>
      <c r="E15" s="14" t="s">
        <v>23</v>
      </c>
      <c r="F15" s="20" t="s">
        <v>30</v>
      </c>
      <c r="G15" s="14" t="s">
        <v>31</v>
      </c>
      <c r="H15" s="16">
        <f>SUM('[1]9'!G122)</f>
        <v>867.59999999999991</v>
      </c>
      <c r="I15" s="16">
        <f>SUM('[1]9'!H122)</f>
        <v>1365.6</v>
      </c>
    </row>
    <row r="16" spans="1:9" ht="60" x14ac:dyDescent="0.25">
      <c r="A16" s="11">
        <v>6</v>
      </c>
      <c r="B16" s="17" t="s">
        <v>26</v>
      </c>
      <c r="C16" s="13" t="s">
        <v>29</v>
      </c>
      <c r="D16" s="22" t="s">
        <v>15</v>
      </c>
      <c r="E16" s="14" t="s">
        <v>23</v>
      </c>
      <c r="F16" s="20" t="s">
        <v>30</v>
      </c>
      <c r="G16" s="14" t="s">
        <v>32</v>
      </c>
      <c r="H16" s="16">
        <f>SUM('[1]9'!G126)</f>
        <v>324.10000000000002</v>
      </c>
      <c r="I16" s="16">
        <f>SUM('[1]9'!H126)</f>
        <v>324.10000000000002</v>
      </c>
    </row>
    <row r="17" spans="1:9" ht="60" x14ac:dyDescent="0.25">
      <c r="A17" s="11">
        <v>7</v>
      </c>
      <c r="B17" s="17" t="s">
        <v>26</v>
      </c>
      <c r="C17" s="13" t="s">
        <v>29</v>
      </c>
      <c r="D17" s="22" t="s">
        <v>15</v>
      </c>
      <c r="E17" s="14" t="s">
        <v>23</v>
      </c>
      <c r="F17" s="20" t="s">
        <v>30</v>
      </c>
      <c r="G17" s="14" t="s">
        <v>33</v>
      </c>
      <c r="H17" s="16">
        <f>SUM('[1]9'!G130)</f>
        <v>5.2</v>
      </c>
      <c r="I17" s="16">
        <f>SUM('[1]9'!H130)</f>
        <v>5.2</v>
      </c>
    </row>
    <row r="18" spans="1:9" ht="60" x14ac:dyDescent="0.25">
      <c r="A18" s="11"/>
      <c r="B18" s="17" t="s">
        <v>34</v>
      </c>
      <c r="C18" s="18" t="s">
        <v>35</v>
      </c>
      <c r="D18" s="22" t="s">
        <v>15</v>
      </c>
      <c r="E18" s="14"/>
      <c r="F18" s="24" t="s">
        <v>36</v>
      </c>
      <c r="G18" s="14"/>
      <c r="H18" s="16">
        <f>H19+H20+H21+H22</f>
        <v>8320.7999999999993</v>
      </c>
      <c r="I18" s="16">
        <f>I19+I20+I21+I22</f>
        <v>7379.8</v>
      </c>
    </row>
    <row r="19" spans="1:9" ht="60" x14ac:dyDescent="0.25">
      <c r="A19" s="11">
        <v>8</v>
      </c>
      <c r="B19" s="17" t="s">
        <v>34</v>
      </c>
      <c r="C19" s="18" t="s">
        <v>37</v>
      </c>
      <c r="D19" s="22" t="s">
        <v>15</v>
      </c>
      <c r="E19" s="14" t="s">
        <v>20</v>
      </c>
      <c r="F19" s="24" t="s">
        <v>38</v>
      </c>
      <c r="G19" s="14" t="s">
        <v>22</v>
      </c>
      <c r="H19" s="16">
        <f>SUM('[1]9'!G55)</f>
        <v>7</v>
      </c>
      <c r="I19" s="16">
        <f>SUM('[1]9'!H55)</f>
        <v>7</v>
      </c>
    </row>
    <row r="20" spans="1:9" ht="60" x14ac:dyDescent="0.25">
      <c r="A20" s="11">
        <v>9</v>
      </c>
      <c r="B20" s="17" t="s">
        <v>34</v>
      </c>
      <c r="C20" s="18" t="s">
        <v>37</v>
      </c>
      <c r="D20" s="22" t="s">
        <v>15</v>
      </c>
      <c r="E20" s="14" t="s">
        <v>23</v>
      </c>
      <c r="F20" s="24" t="s">
        <v>38</v>
      </c>
      <c r="G20" s="14" t="s">
        <v>22</v>
      </c>
      <c r="H20" s="16">
        <f>SUM('[1]9'!G148)</f>
        <v>5831.5</v>
      </c>
      <c r="I20" s="16">
        <f>SUM('[1]9'!H148)</f>
        <v>5619</v>
      </c>
    </row>
    <row r="21" spans="1:9" ht="60" x14ac:dyDescent="0.25">
      <c r="A21" s="11"/>
      <c r="B21" s="17" t="s">
        <v>34</v>
      </c>
      <c r="C21" s="18" t="s">
        <v>37</v>
      </c>
      <c r="D21" s="22" t="s">
        <v>15</v>
      </c>
      <c r="E21" s="14" t="s">
        <v>23</v>
      </c>
      <c r="F21" s="25" t="s">
        <v>39</v>
      </c>
      <c r="G21" s="14" t="s">
        <v>22</v>
      </c>
      <c r="H21" s="16">
        <f>SUM('[1]9'!G152+'[1]9'!G156)</f>
        <v>728.5</v>
      </c>
      <c r="I21" s="16">
        <f>SUM('[1]9'!H152+'[1]9'!H155)</f>
        <v>0</v>
      </c>
    </row>
    <row r="22" spans="1:9" ht="60" x14ac:dyDescent="0.25">
      <c r="A22" s="11"/>
      <c r="B22" s="17" t="s">
        <v>34</v>
      </c>
      <c r="C22" s="18" t="s">
        <v>37</v>
      </c>
      <c r="D22" s="22" t="s">
        <v>15</v>
      </c>
      <c r="E22" s="14" t="s">
        <v>23</v>
      </c>
      <c r="F22" s="26" t="s">
        <v>40</v>
      </c>
      <c r="G22" s="14" t="s">
        <v>22</v>
      </c>
      <c r="H22" s="16">
        <f>SUM('[1]9'!G160+'[1]9'!G164)</f>
        <v>1753.8</v>
      </c>
      <c r="I22" s="16">
        <f>SUM('[1]9'!H160+'[1]9'!H164)</f>
        <v>1753.8</v>
      </c>
    </row>
    <row r="23" spans="1:9" ht="75" x14ac:dyDescent="0.25">
      <c r="A23" s="11"/>
      <c r="B23" s="27" t="s">
        <v>41</v>
      </c>
      <c r="C23" s="13" t="s">
        <v>42</v>
      </c>
      <c r="D23" s="22" t="s">
        <v>15</v>
      </c>
      <c r="E23" s="14"/>
      <c r="F23" s="24" t="s">
        <v>43</v>
      </c>
      <c r="G23" s="14"/>
      <c r="H23" s="16">
        <f>H24+H25+H26+H27</f>
        <v>6264.9</v>
      </c>
      <c r="I23" s="16">
        <f>I24+I25+I26+I27</f>
        <v>5907.9</v>
      </c>
    </row>
    <row r="24" spans="1:9" ht="75" x14ac:dyDescent="0.25">
      <c r="A24" s="11">
        <v>10</v>
      </c>
      <c r="B24" s="27" t="s">
        <v>41</v>
      </c>
      <c r="C24" s="13" t="s">
        <v>44</v>
      </c>
      <c r="D24" s="22" t="s">
        <v>15</v>
      </c>
      <c r="E24" s="14" t="s">
        <v>45</v>
      </c>
      <c r="F24" s="20" t="s">
        <v>46</v>
      </c>
      <c r="G24" s="14" t="s">
        <v>31</v>
      </c>
      <c r="H24" s="16">
        <f>SUM('[1]9'!G18)</f>
        <v>4576.7</v>
      </c>
      <c r="I24" s="16">
        <f>SUM('[1]9'!H18)</f>
        <v>4589.7</v>
      </c>
    </row>
    <row r="25" spans="1:9" ht="75" x14ac:dyDescent="0.25">
      <c r="A25" s="11">
        <v>11</v>
      </c>
      <c r="B25" s="27" t="s">
        <v>41</v>
      </c>
      <c r="C25" s="13" t="s">
        <v>44</v>
      </c>
      <c r="D25" s="22" t="s">
        <v>15</v>
      </c>
      <c r="E25" s="14" t="s">
        <v>45</v>
      </c>
      <c r="F25" s="20" t="s">
        <v>46</v>
      </c>
      <c r="G25" s="14" t="s">
        <v>32</v>
      </c>
      <c r="H25" s="16">
        <f>SUM('[1]9'!G23)</f>
        <v>1670</v>
      </c>
      <c r="I25" s="16">
        <f>SUM('[1]9'!H23)</f>
        <v>1300</v>
      </c>
    </row>
    <row r="26" spans="1:9" ht="75" x14ac:dyDescent="0.25">
      <c r="A26" s="11">
        <v>12</v>
      </c>
      <c r="B26" s="27" t="s">
        <v>41</v>
      </c>
      <c r="C26" s="13" t="s">
        <v>44</v>
      </c>
      <c r="D26" s="22" t="s">
        <v>15</v>
      </c>
      <c r="E26" s="14" t="s">
        <v>45</v>
      </c>
      <c r="F26" s="20" t="s">
        <v>46</v>
      </c>
      <c r="G26" s="14" t="s">
        <v>33</v>
      </c>
      <c r="H26" s="16">
        <f>SUM('[1]9'!G28)</f>
        <v>16.7</v>
      </c>
      <c r="I26" s="16">
        <f>SUM('[1]9'!H28)</f>
        <v>16.7</v>
      </c>
    </row>
    <row r="27" spans="1:9" ht="75" x14ac:dyDescent="0.25">
      <c r="A27" s="11"/>
      <c r="B27" s="27" t="s">
        <v>41</v>
      </c>
      <c r="C27" s="13" t="s">
        <v>44</v>
      </c>
      <c r="D27" s="22" t="s">
        <v>15</v>
      </c>
      <c r="E27" s="14" t="s">
        <v>20</v>
      </c>
      <c r="F27" s="20" t="s">
        <v>43</v>
      </c>
      <c r="G27" s="14" t="s">
        <v>32</v>
      </c>
      <c r="H27" s="16">
        <f>SUM('[1]9'!G61)</f>
        <v>1.5</v>
      </c>
      <c r="I27" s="16">
        <f>SUM('[1]9'!H59)</f>
        <v>1.5</v>
      </c>
    </row>
    <row r="28" spans="1:9" ht="75" x14ac:dyDescent="0.25">
      <c r="A28" s="11"/>
      <c r="B28" s="27" t="s">
        <v>47</v>
      </c>
      <c r="C28" s="13" t="s">
        <v>48</v>
      </c>
      <c r="D28" s="22" t="s">
        <v>15</v>
      </c>
      <c r="E28" s="14"/>
      <c r="F28" s="20"/>
      <c r="G28" s="14"/>
      <c r="H28" s="16">
        <f>H29+H30+H32+H31</f>
        <v>1607.1999999999998</v>
      </c>
      <c r="I28" s="16">
        <f>I29+I30+I32+I31</f>
        <v>1610.8999999999999</v>
      </c>
    </row>
    <row r="29" spans="1:9" ht="75" x14ac:dyDescent="0.25">
      <c r="A29" s="11">
        <v>13</v>
      </c>
      <c r="B29" s="27" t="s">
        <v>47</v>
      </c>
      <c r="C29" s="13" t="s">
        <v>48</v>
      </c>
      <c r="D29" s="22" t="s">
        <v>15</v>
      </c>
      <c r="E29" s="14" t="s">
        <v>49</v>
      </c>
      <c r="F29" s="20" t="s">
        <v>50</v>
      </c>
      <c r="G29" s="14" t="s">
        <v>31</v>
      </c>
      <c r="H29" s="16">
        <f>SUM('[1]9'!G177)</f>
        <v>1520.6</v>
      </c>
      <c r="I29" s="16">
        <f>SUM('[1]9'!H177)</f>
        <v>1524.3</v>
      </c>
    </row>
    <row r="30" spans="1:9" ht="75" x14ac:dyDescent="0.25">
      <c r="A30" s="11">
        <v>14</v>
      </c>
      <c r="B30" s="27" t="s">
        <v>47</v>
      </c>
      <c r="C30" s="13" t="s">
        <v>48</v>
      </c>
      <c r="D30" s="22" t="s">
        <v>15</v>
      </c>
      <c r="E30" s="14" t="s">
        <v>49</v>
      </c>
      <c r="F30" s="20" t="s">
        <v>50</v>
      </c>
      <c r="G30" s="14" t="s">
        <v>32</v>
      </c>
      <c r="H30" s="16">
        <f>SUM('[1]9'!G181)</f>
        <v>81.599999999999994</v>
      </c>
      <c r="I30" s="16">
        <f>SUM('[1]9'!H181)</f>
        <v>81.599999999999994</v>
      </c>
    </row>
    <row r="31" spans="1:9" ht="75" x14ac:dyDescent="0.25">
      <c r="A31" s="11"/>
      <c r="B31" s="27" t="s">
        <v>47</v>
      </c>
      <c r="C31" s="13" t="s">
        <v>48</v>
      </c>
      <c r="D31" s="22" t="s">
        <v>15</v>
      </c>
      <c r="E31" s="14" t="s">
        <v>49</v>
      </c>
      <c r="F31" s="20" t="s">
        <v>50</v>
      </c>
      <c r="G31" s="14" t="s">
        <v>33</v>
      </c>
      <c r="H31" s="16">
        <f>SUM('[1]9'!G185)</f>
        <v>3</v>
      </c>
      <c r="I31" s="16">
        <f>SUM('[1]9'!H185)</f>
        <v>3</v>
      </c>
    </row>
    <row r="32" spans="1:9" ht="75" x14ac:dyDescent="0.25">
      <c r="A32" s="11"/>
      <c r="B32" s="27" t="s">
        <v>47</v>
      </c>
      <c r="C32" s="13" t="s">
        <v>48</v>
      </c>
      <c r="D32" s="22" t="s">
        <v>15</v>
      </c>
      <c r="E32" s="14" t="s">
        <v>20</v>
      </c>
      <c r="F32" s="20" t="s">
        <v>50</v>
      </c>
      <c r="G32" s="14" t="s">
        <v>32</v>
      </c>
      <c r="H32" s="28">
        <f>SUM('[1]9'!G76)</f>
        <v>2</v>
      </c>
      <c r="I32" s="28">
        <f>SUM('[1]9'!H76)</f>
        <v>2</v>
      </c>
    </row>
    <row r="33" spans="1:9" ht="75" x14ac:dyDescent="0.25">
      <c r="A33" s="11"/>
      <c r="B33" s="29" t="s">
        <v>51</v>
      </c>
      <c r="C33" s="13" t="s">
        <v>52</v>
      </c>
      <c r="D33" s="22" t="s">
        <v>15</v>
      </c>
      <c r="E33" s="14" t="s">
        <v>49</v>
      </c>
      <c r="F33" s="25" t="s">
        <v>53</v>
      </c>
      <c r="G33" s="14"/>
      <c r="H33" s="28">
        <f>SUM(H34:H35)</f>
        <v>9467.2999999999993</v>
      </c>
      <c r="I33" s="28">
        <f>SUM(I34:I35)</f>
        <v>9467.2999999999993</v>
      </c>
    </row>
    <row r="34" spans="1:9" ht="75" x14ac:dyDescent="0.25">
      <c r="A34" s="11"/>
      <c r="B34" s="29" t="s">
        <v>51</v>
      </c>
      <c r="C34" s="13" t="s">
        <v>52</v>
      </c>
      <c r="D34" s="22" t="s">
        <v>15</v>
      </c>
      <c r="E34" s="14" t="s">
        <v>49</v>
      </c>
      <c r="F34" s="25" t="s">
        <v>53</v>
      </c>
      <c r="G34" s="14" t="s">
        <v>31</v>
      </c>
      <c r="H34" s="28">
        <f>SUM('[1]9'!G191)</f>
        <v>9346.7999999999993</v>
      </c>
      <c r="I34" s="28">
        <f>SUM('[1]9'!H191)</f>
        <v>9346.7999999999993</v>
      </c>
    </row>
    <row r="35" spans="1:9" ht="75" x14ac:dyDescent="0.25">
      <c r="A35" s="11"/>
      <c r="B35" s="29" t="s">
        <v>51</v>
      </c>
      <c r="C35" s="13" t="s">
        <v>52</v>
      </c>
      <c r="D35" s="22" t="s">
        <v>15</v>
      </c>
      <c r="E35" s="14" t="s">
        <v>49</v>
      </c>
      <c r="F35" s="25" t="s">
        <v>53</v>
      </c>
      <c r="G35" s="14" t="s">
        <v>32</v>
      </c>
      <c r="H35" s="28">
        <f>SUM('[1]9'!G195)</f>
        <v>120.5</v>
      </c>
      <c r="I35" s="28">
        <f>SUM('[1]9'!H195)</f>
        <v>120.5</v>
      </c>
    </row>
    <row r="36" spans="1:9" ht="75" x14ac:dyDescent="0.25">
      <c r="A36" s="11"/>
      <c r="B36" s="30" t="s">
        <v>54</v>
      </c>
      <c r="C36" s="13"/>
      <c r="D36" s="22" t="s">
        <v>15</v>
      </c>
      <c r="E36" s="14"/>
      <c r="F36" s="24"/>
      <c r="G36" s="14"/>
      <c r="H36" s="28">
        <f>SUM(H37+H38+H39+H40+H41)</f>
        <v>424</v>
      </c>
      <c r="I36" s="28">
        <f>SUM(I37+I38+I39+I40+I41)</f>
        <v>154</v>
      </c>
    </row>
    <row r="37" spans="1:9" ht="75" x14ac:dyDescent="0.25">
      <c r="A37" s="11"/>
      <c r="B37" s="30" t="s">
        <v>54</v>
      </c>
      <c r="C37" s="31" t="s">
        <v>55</v>
      </c>
      <c r="D37" s="22" t="s">
        <v>15</v>
      </c>
      <c r="E37" s="14" t="s">
        <v>45</v>
      </c>
      <c r="F37" s="32" t="s">
        <v>56</v>
      </c>
      <c r="G37" s="14" t="s">
        <v>32</v>
      </c>
      <c r="H37" s="28">
        <f>SUM('[1]9'!G41)</f>
        <v>64</v>
      </c>
      <c r="I37" s="28">
        <f>SUM('[1]9'!H41)</f>
        <v>64</v>
      </c>
    </row>
    <row r="38" spans="1:9" ht="75" x14ac:dyDescent="0.25">
      <c r="A38" s="11"/>
      <c r="B38" s="30" t="s">
        <v>54</v>
      </c>
      <c r="C38" s="13"/>
      <c r="D38" s="22" t="s">
        <v>15</v>
      </c>
      <c r="E38" s="14" t="s">
        <v>20</v>
      </c>
      <c r="F38" s="32" t="s">
        <v>56</v>
      </c>
      <c r="G38" s="14" t="s">
        <v>32</v>
      </c>
      <c r="H38" s="28">
        <f>SUM('[1]9'!G67)</f>
        <v>20</v>
      </c>
      <c r="I38" s="28">
        <f>SUM('[1]9'!H67)</f>
        <v>20</v>
      </c>
    </row>
    <row r="39" spans="1:9" ht="75" x14ac:dyDescent="0.25">
      <c r="A39" s="11"/>
      <c r="B39" s="30" t="s">
        <v>54</v>
      </c>
      <c r="C39" s="13"/>
      <c r="D39" s="22" t="s">
        <v>15</v>
      </c>
      <c r="E39" s="14" t="s">
        <v>20</v>
      </c>
      <c r="F39" s="32" t="s">
        <v>56</v>
      </c>
      <c r="G39" s="14" t="s">
        <v>22</v>
      </c>
      <c r="H39" s="28">
        <f>SUM('[1]9'!G70)</f>
        <v>10</v>
      </c>
      <c r="I39" s="28">
        <f>SUM('[1]9'!H70)</f>
        <v>10</v>
      </c>
    </row>
    <row r="40" spans="1:9" ht="75" x14ac:dyDescent="0.25">
      <c r="A40" s="11"/>
      <c r="B40" s="30" t="s">
        <v>54</v>
      </c>
      <c r="C40" s="13" t="s">
        <v>57</v>
      </c>
      <c r="D40" s="22" t="s">
        <v>15</v>
      </c>
      <c r="E40" s="14" t="s">
        <v>23</v>
      </c>
      <c r="F40" s="32" t="s">
        <v>56</v>
      </c>
      <c r="G40" s="14" t="s">
        <v>22</v>
      </c>
      <c r="H40" s="28">
        <f>SUM('[1]9'!G110)</f>
        <v>30</v>
      </c>
      <c r="I40" s="28">
        <f>SUM('[1]9'!H110)</f>
        <v>30</v>
      </c>
    </row>
    <row r="41" spans="1:9" ht="135" x14ac:dyDescent="0.25">
      <c r="A41" s="11"/>
      <c r="B41" s="30" t="s">
        <v>54</v>
      </c>
      <c r="C41" s="13" t="s">
        <v>58</v>
      </c>
      <c r="D41" s="22" t="s">
        <v>15</v>
      </c>
      <c r="E41" s="14" t="s">
        <v>23</v>
      </c>
      <c r="F41" s="32" t="s">
        <v>56</v>
      </c>
      <c r="G41" s="14" t="s">
        <v>32</v>
      </c>
      <c r="H41" s="28">
        <f>SUM('[1]9'!G135)</f>
        <v>300</v>
      </c>
      <c r="I41" s="28">
        <f>SUM('[1]9'!H135)</f>
        <v>30</v>
      </c>
    </row>
    <row r="42" spans="1:9" ht="30" x14ac:dyDescent="0.25">
      <c r="A42" s="11"/>
      <c r="B42" s="33" t="s">
        <v>59</v>
      </c>
      <c r="C42" s="13" t="s">
        <v>48</v>
      </c>
      <c r="D42" s="22" t="s">
        <v>15</v>
      </c>
      <c r="E42" s="14"/>
      <c r="F42" s="24"/>
      <c r="G42" s="14"/>
      <c r="H42" s="16">
        <f>H44+H45+H46+H47+H48+H49+H43</f>
        <v>6192</v>
      </c>
      <c r="I42" s="16">
        <f>I44+I45+I46+I47+I48+I49+I43</f>
        <v>8380</v>
      </c>
    </row>
    <row r="43" spans="1:9" ht="75" x14ac:dyDescent="0.25">
      <c r="A43" s="11"/>
      <c r="B43" s="30" t="s">
        <v>60</v>
      </c>
      <c r="C43" s="93" t="s">
        <v>29</v>
      </c>
      <c r="D43" s="22"/>
      <c r="E43" s="14" t="s">
        <v>20</v>
      </c>
      <c r="F43" s="34" t="s">
        <v>61</v>
      </c>
      <c r="G43" s="20" t="s">
        <v>32</v>
      </c>
      <c r="H43" s="16">
        <f>SUM('[1]9'!G81)</f>
        <v>3</v>
      </c>
      <c r="I43" s="16">
        <f>SUM('[1]9'!H81)</f>
        <v>3</v>
      </c>
    </row>
    <row r="44" spans="1:9" ht="60" x14ac:dyDescent="0.25">
      <c r="A44" s="11"/>
      <c r="B44" s="17" t="s">
        <v>62</v>
      </c>
      <c r="C44" s="93" t="s">
        <v>44</v>
      </c>
      <c r="D44" s="22" t="s">
        <v>15</v>
      </c>
      <c r="E44" s="22" t="s">
        <v>63</v>
      </c>
      <c r="F44" s="35">
        <v>5300100049</v>
      </c>
      <c r="G44" s="20" t="s">
        <v>32</v>
      </c>
      <c r="H44" s="16">
        <f>SUM('[1]9'!G87)</f>
        <v>40</v>
      </c>
      <c r="I44" s="16">
        <f>SUM('[1]9'!H87)</f>
        <v>40</v>
      </c>
    </row>
    <row r="45" spans="1:9" ht="60" x14ac:dyDescent="0.25">
      <c r="A45" s="11"/>
      <c r="B45" s="36" t="s">
        <v>64</v>
      </c>
      <c r="C45" s="93" t="s">
        <v>29</v>
      </c>
      <c r="D45" s="22" t="s">
        <v>15</v>
      </c>
      <c r="E45" s="14" t="s">
        <v>49</v>
      </c>
      <c r="F45" s="35">
        <v>5300100049</v>
      </c>
      <c r="G45" s="14" t="s">
        <v>32</v>
      </c>
      <c r="H45" s="16">
        <f>SUM('[1]9'!G212)</f>
        <v>5</v>
      </c>
      <c r="I45" s="16">
        <f>SUM('[1]9'!H212)</f>
        <v>5</v>
      </c>
    </row>
    <row r="46" spans="1:9" ht="60" x14ac:dyDescent="0.25">
      <c r="A46" s="11"/>
      <c r="B46" s="36" t="s">
        <v>64</v>
      </c>
      <c r="C46" s="113" t="s">
        <v>17</v>
      </c>
      <c r="D46" s="22" t="s">
        <v>15</v>
      </c>
      <c r="E46" s="14" t="s">
        <v>49</v>
      </c>
      <c r="F46" s="35">
        <v>5300100049</v>
      </c>
      <c r="G46" s="14" t="s">
        <v>22</v>
      </c>
      <c r="H46" s="16">
        <f>SUM('[1]9'!G215)</f>
        <v>30</v>
      </c>
      <c r="I46" s="16">
        <f>SUM('[1]9'!H215)</f>
        <v>30</v>
      </c>
    </row>
    <row r="47" spans="1:9" ht="75" x14ac:dyDescent="0.25">
      <c r="A47" s="11"/>
      <c r="B47" s="12" t="s">
        <v>65</v>
      </c>
      <c r="C47" s="13" t="s">
        <v>48</v>
      </c>
      <c r="D47" s="22" t="s">
        <v>15</v>
      </c>
      <c r="E47" s="14" t="s">
        <v>49</v>
      </c>
      <c r="F47" s="34" t="s">
        <v>66</v>
      </c>
      <c r="G47" s="14" t="s">
        <v>22</v>
      </c>
      <c r="H47" s="16">
        <f>SUM('[1]9'!G202)</f>
        <v>32</v>
      </c>
      <c r="I47" s="16">
        <f>SUM('[1]9'!H202)</f>
        <v>32</v>
      </c>
    </row>
    <row r="48" spans="1:9" ht="60" x14ac:dyDescent="0.25">
      <c r="A48" s="11"/>
      <c r="B48" s="37" t="s">
        <v>67</v>
      </c>
      <c r="C48" s="18" t="s">
        <v>37</v>
      </c>
      <c r="D48" s="22" t="s">
        <v>15</v>
      </c>
      <c r="E48" s="14" t="s">
        <v>49</v>
      </c>
      <c r="F48" s="38">
        <v>5600100055</v>
      </c>
      <c r="G48" s="14" t="s">
        <v>22</v>
      </c>
      <c r="H48" s="16">
        <f>SUM('[1]9'!G207)</f>
        <v>18</v>
      </c>
      <c r="I48" s="16">
        <f>SUM('[1]9'!H207)</f>
        <v>18</v>
      </c>
    </row>
    <row r="49" spans="1:9" ht="60" x14ac:dyDescent="0.25">
      <c r="A49" s="11"/>
      <c r="B49" s="30" t="s">
        <v>68</v>
      </c>
      <c r="C49" s="39"/>
      <c r="D49" s="22" t="s">
        <v>15</v>
      </c>
      <c r="E49" s="14"/>
      <c r="F49" s="20" t="s">
        <v>69</v>
      </c>
      <c r="G49" s="14"/>
      <c r="H49" s="16">
        <f>SUM(H50:H53)</f>
        <v>6064</v>
      </c>
      <c r="I49" s="16">
        <f>SUM(I50:I53)</f>
        <v>8252</v>
      </c>
    </row>
    <row r="50" spans="1:9" ht="75" x14ac:dyDescent="0.25">
      <c r="A50" s="11"/>
      <c r="B50" s="40" t="s">
        <v>70</v>
      </c>
      <c r="C50" s="41" t="s">
        <v>44</v>
      </c>
      <c r="D50" s="22" t="s">
        <v>15</v>
      </c>
      <c r="E50" s="14" t="s">
        <v>45</v>
      </c>
      <c r="F50" s="25" t="s">
        <v>71</v>
      </c>
      <c r="G50" s="14" t="s">
        <v>31</v>
      </c>
      <c r="H50" s="16">
        <f>SUM('[1]9'!G34)</f>
        <v>238</v>
      </c>
      <c r="I50" s="16">
        <f>SUM('[1]9'!H34)</f>
        <v>225</v>
      </c>
    </row>
    <row r="51" spans="1:9" ht="75" x14ac:dyDescent="0.25">
      <c r="A51" s="11"/>
      <c r="B51" s="40" t="s">
        <v>70</v>
      </c>
      <c r="C51" s="41" t="s">
        <v>27</v>
      </c>
      <c r="D51" s="22" t="s">
        <v>15</v>
      </c>
      <c r="E51" s="14" t="s">
        <v>23</v>
      </c>
      <c r="F51" s="25" t="s">
        <v>71</v>
      </c>
      <c r="G51" s="14" t="s">
        <v>31</v>
      </c>
      <c r="H51" s="16">
        <f>SUM('[1]9'!G141)</f>
        <v>498</v>
      </c>
      <c r="I51" s="16">
        <f>SUM('[1]9'!H141)</f>
        <v>474</v>
      </c>
    </row>
    <row r="52" spans="1:9" ht="75" x14ac:dyDescent="0.25">
      <c r="A52" s="11"/>
      <c r="B52" s="40" t="s">
        <v>70</v>
      </c>
      <c r="C52" s="41" t="s">
        <v>72</v>
      </c>
      <c r="D52" s="22" t="s">
        <v>15</v>
      </c>
      <c r="E52" s="14" t="s">
        <v>23</v>
      </c>
      <c r="F52" s="25" t="s">
        <v>71</v>
      </c>
      <c r="G52" s="14" t="s">
        <v>22</v>
      </c>
      <c r="H52" s="16">
        <f>SUM('[1]9'!G114+'[1]9'!G170)</f>
        <v>5060</v>
      </c>
      <c r="I52" s="16">
        <f>SUM('[1]9'!H116+'[1]9'!H170)</f>
        <v>7298.7</v>
      </c>
    </row>
    <row r="53" spans="1:9" ht="75" x14ac:dyDescent="0.25">
      <c r="A53" s="11"/>
      <c r="B53" s="40" t="s">
        <v>70</v>
      </c>
      <c r="C53" s="41" t="s">
        <v>48</v>
      </c>
      <c r="D53" s="22" t="s">
        <v>15</v>
      </c>
      <c r="E53" s="14" t="s">
        <v>49</v>
      </c>
      <c r="F53" s="25" t="s">
        <v>71</v>
      </c>
      <c r="G53" s="14" t="s">
        <v>31</v>
      </c>
      <c r="H53" s="16">
        <f>SUM('[1]9'!G222)</f>
        <v>268</v>
      </c>
      <c r="I53" s="16">
        <f>SUM('[1]9'!H222)</f>
        <v>254.3</v>
      </c>
    </row>
    <row r="54" spans="1:9" ht="16.5" x14ac:dyDescent="0.3">
      <c r="A54" s="42"/>
      <c r="B54" s="43" t="s">
        <v>73</v>
      </c>
      <c r="C54" s="44"/>
      <c r="D54" s="45" t="s">
        <v>15</v>
      </c>
      <c r="E54" s="45"/>
      <c r="F54" s="45"/>
      <c r="G54" s="45"/>
      <c r="H54" s="46">
        <f>H9+H42</f>
        <v>40211.4</v>
      </c>
      <c r="I54" s="46">
        <f>I9+I42</f>
        <v>41282</v>
      </c>
    </row>
    <row r="55" spans="1:9" ht="45" x14ac:dyDescent="0.25">
      <c r="A55" s="47"/>
      <c r="B55" s="12" t="s">
        <v>74</v>
      </c>
      <c r="C55" s="48"/>
      <c r="D55" s="14" t="s">
        <v>75</v>
      </c>
      <c r="E55" s="14" t="s">
        <v>76</v>
      </c>
      <c r="F55" s="49" t="s">
        <v>77</v>
      </c>
      <c r="G55" s="49"/>
      <c r="H55" s="50">
        <f>H56+H64+H75+H79+H84+H95</f>
        <v>259942.19999999998</v>
      </c>
      <c r="I55" s="50">
        <f>I56+I64+I75+I79+I84+I95</f>
        <v>230924.89999999997</v>
      </c>
    </row>
    <row r="56" spans="1:9" ht="60" x14ac:dyDescent="0.25">
      <c r="A56" s="51"/>
      <c r="B56" s="27" t="s">
        <v>78</v>
      </c>
      <c r="C56" s="52" t="s">
        <v>79</v>
      </c>
      <c r="D56" s="53" t="s">
        <v>75</v>
      </c>
      <c r="E56" s="53" t="s">
        <v>76</v>
      </c>
      <c r="F56" s="54" t="s">
        <v>80</v>
      </c>
      <c r="G56" s="53"/>
      <c r="H56" s="55">
        <f>H57+H61+H62+H63</f>
        <v>65340.299999999996</v>
      </c>
      <c r="I56" s="55">
        <f>I57+I61+I62+I63</f>
        <v>56319.199999999997</v>
      </c>
    </row>
    <row r="57" spans="1:9" ht="60.75" x14ac:dyDescent="0.3">
      <c r="A57" s="56">
        <v>25</v>
      </c>
      <c r="B57" s="27" t="s">
        <v>78</v>
      </c>
      <c r="C57" s="52" t="s">
        <v>79</v>
      </c>
      <c r="D57" s="53" t="s">
        <v>75</v>
      </c>
      <c r="E57" s="53" t="s">
        <v>81</v>
      </c>
      <c r="F57" s="54" t="s">
        <v>82</v>
      </c>
      <c r="G57" s="53"/>
      <c r="H57" s="16">
        <f>H58+H59+H60</f>
        <v>11110.4</v>
      </c>
      <c r="I57" s="16">
        <f>I58+I59+I60</f>
        <v>8110.4</v>
      </c>
    </row>
    <row r="58" spans="1:9" ht="60" x14ac:dyDescent="0.25">
      <c r="A58" s="57">
        <v>26</v>
      </c>
      <c r="B58" s="27" t="s">
        <v>78</v>
      </c>
      <c r="C58" s="52" t="s">
        <v>79</v>
      </c>
      <c r="D58" s="53" t="s">
        <v>75</v>
      </c>
      <c r="E58" s="53" t="s">
        <v>81</v>
      </c>
      <c r="F58" s="54" t="s">
        <v>82</v>
      </c>
      <c r="G58" s="53" t="s">
        <v>31</v>
      </c>
      <c r="H58" s="58">
        <f>SUM('[1]9'!G232)</f>
        <v>28.3</v>
      </c>
      <c r="I58" s="58">
        <f>SUM('[1]9'!H232)</f>
        <v>28.3</v>
      </c>
    </row>
    <row r="59" spans="1:9" ht="60" x14ac:dyDescent="0.25">
      <c r="A59" s="59"/>
      <c r="B59" s="27" t="s">
        <v>78</v>
      </c>
      <c r="C59" s="52" t="s">
        <v>79</v>
      </c>
      <c r="D59" s="53" t="s">
        <v>75</v>
      </c>
      <c r="E59" s="53" t="s">
        <v>81</v>
      </c>
      <c r="F59" s="54" t="s">
        <v>82</v>
      </c>
      <c r="G59" s="53" t="s">
        <v>32</v>
      </c>
      <c r="H59" s="58">
        <f>SUM('[1]9'!G235)</f>
        <v>10895.1</v>
      </c>
      <c r="I59" s="58">
        <f>SUM('[1]9'!H235)</f>
        <v>7895.0999999999995</v>
      </c>
    </row>
    <row r="60" spans="1:9" ht="60" x14ac:dyDescent="0.25">
      <c r="A60" s="59"/>
      <c r="B60" s="27" t="s">
        <v>78</v>
      </c>
      <c r="C60" s="52" t="s">
        <v>83</v>
      </c>
      <c r="D60" s="53" t="s">
        <v>75</v>
      </c>
      <c r="E60" s="53" t="s">
        <v>81</v>
      </c>
      <c r="F60" s="54" t="s">
        <v>82</v>
      </c>
      <c r="G60" s="53" t="s">
        <v>33</v>
      </c>
      <c r="H60" s="58">
        <f>SUM('[1]9'!G240)</f>
        <v>187</v>
      </c>
      <c r="I60" s="58">
        <f>SUM('[1]9'!H240)</f>
        <v>187</v>
      </c>
    </row>
    <row r="61" spans="1:9" ht="60" x14ac:dyDescent="0.25">
      <c r="A61" s="59">
        <v>27</v>
      </c>
      <c r="B61" s="27" t="s">
        <v>78</v>
      </c>
      <c r="C61" s="52" t="s">
        <v>79</v>
      </c>
      <c r="D61" s="53" t="s">
        <v>75</v>
      </c>
      <c r="E61" s="53" t="s">
        <v>81</v>
      </c>
      <c r="F61" s="60" t="s">
        <v>84</v>
      </c>
      <c r="G61" s="53" t="s">
        <v>31</v>
      </c>
      <c r="H61" s="58">
        <f>SUM('[1]9'!G246)</f>
        <v>53779.899999999994</v>
      </c>
      <c r="I61" s="58">
        <f>SUM('[1]9'!H246)</f>
        <v>47758.799999999996</v>
      </c>
    </row>
    <row r="62" spans="1:9" ht="60" x14ac:dyDescent="0.25">
      <c r="A62" s="59">
        <v>28</v>
      </c>
      <c r="B62" s="27" t="s">
        <v>78</v>
      </c>
      <c r="C62" s="52" t="s">
        <v>79</v>
      </c>
      <c r="D62" s="14" t="s">
        <v>75</v>
      </c>
      <c r="E62" s="14" t="s">
        <v>81</v>
      </c>
      <c r="F62" s="61" t="s">
        <v>84</v>
      </c>
      <c r="G62" s="14" t="s">
        <v>32</v>
      </c>
      <c r="H62" s="16">
        <f>SUM('[1]9'!G250)</f>
        <v>410</v>
      </c>
      <c r="I62" s="16">
        <f>SUM('[1]9'!H250)</f>
        <v>410</v>
      </c>
    </row>
    <row r="63" spans="1:9" ht="60" x14ac:dyDescent="0.25">
      <c r="A63" s="59">
        <v>29</v>
      </c>
      <c r="B63" s="27" t="s">
        <v>78</v>
      </c>
      <c r="C63" s="52" t="s">
        <v>79</v>
      </c>
      <c r="D63" s="53" t="s">
        <v>75</v>
      </c>
      <c r="E63" s="53" t="s">
        <v>20</v>
      </c>
      <c r="F63" s="54" t="s">
        <v>82</v>
      </c>
      <c r="G63" s="53" t="s">
        <v>32</v>
      </c>
      <c r="H63" s="58">
        <f>SUM('[1]9'!G344)</f>
        <v>40</v>
      </c>
      <c r="I63" s="58">
        <f>SUM('[1]9'!H344)</f>
        <v>40</v>
      </c>
    </row>
    <row r="64" spans="1:9" ht="60" x14ac:dyDescent="0.25">
      <c r="A64" s="59">
        <v>30</v>
      </c>
      <c r="B64" s="27" t="s">
        <v>85</v>
      </c>
      <c r="C64" s="41" t="s">
        <v>86</v>
      </c>
      <c r="D64" s="53" t="s">
        <v>75</v>
      </c>
      <c r="E64" s="53" t="s">
        <v>76</v>
      </c>
      <c r="F64" s="53" t="s">
        <v>87</v>
      </c>
      <c r="G64" s="53"/>
      <c r="H64" s="58">
        <f>H65+H66+H67+H68+H69+H70+H71+H72+H73+H74</f>
        <v>177038.30000000002</v>
      </c>
      <c r="I64" s="58">
        <f>I65+I66+I67+I68+I69+I70+I71+I72+I73+I74</f>
        <v>158365.6</v>
      </c>
    </row>
    <row r="65" spans="1:9" ht="60" x14ac:dyDescent="0.25">
      <c r="A65" s="11">
        <v>31</v>
      </c>
      <c r="B65" s="27" t="s">
        <v>85</v>
      </c>
      <c r="C65" s="41" t="s">
        <v>86</v>
      </c>
      <c r="D65" s="14" t="s">
        <v>75</v>
      </c>
      <c r="E65" s="14" t="s">
        <v>88</v>
      </c>
      <c r="F65" s="14" t="s">
        <v>87</v>
      </c>
      <c r="G65" s="14" t="s">
        <v>22</v>
      </c>
      <c r="H65" s="62">
        <v>5989.9</v>
      </c>
      <c r="I65" s="62">
        <v>6650.8</v>
      </c>
    </row>
    <row r="66" spans="1:9" ht="60" x14ac:dyDescent="0.25">
      <c r="A66" s="11">
        <v>32</v>
      </c>
      <c r="B66" s="27" t="s">
        <v>85</v>
      </c>
      <c r="C66" s="41" t="s">
        <v>86</v>
      </c>
      <c r="D66" s="14" t="s">
        <v>75</v>
      </c>
      <c r="E66" s="14" t="s">
        <v>20</v>
      </c>
      <c r="F66" s="14" t="s">
        <v>87</v>
      </c>
      <c r="G66" s="14" t="s">
        <v>22</v>
      </c>
      <c r="H66" s="58">
        <f>SUM('[1]9'!G349)</f>
        <v>40</v>
      </c>
      <c r="I66" s="58">
        <f>SUM('[1]9'!H349)</f>
        <v>40</v>
      </c>
    </row>
    <row r="67" spans="1:9" ht="60" x14ac:dyDescent="0.25">
      <c r="A67" s="11"/>
      <c r="B67" s="27" t="s">
        <v>85</v>
      </c>
      <c r="C67" s="41" t="s">
        <v>86</v>
      </c>
      <c r="D67" s="14" t="s">
        <v>75</v>
      </c>
      <c r="E67" s="14" t="s">
        <v>88</v>
      </c>
      <c r="F67" s="14" t="s">
        <v>89</v>
      </c>
      <c r="G67" s="14" t="s">
        <v>22</v>
      </c>
      <c r="H67" s="16">
        <f>SUM('[1]9'!G268)</f>
        <v>148963.1</v>
      </c>
      <c r="I67" s="16">
        <f>SUM('[1]9'!H268)</f>
        <v>132411.70000000001</v>
      </c>
    </row>
    <row r="68" spans="1:9" ht="60" x14ac:dyDescent="0.25">
      <c r="A68" s="11"/>
      <c r="B68" s="27" t="s">
        <v>85</v>
      </c>
      <c r="C68" s="41" t="s">
        <v>86</v>
      </c>
      <c r="D68" s="14" t="s">
        <v>75</v>
      </c>
      <c r="E68" s="14" t="s">
        <v>88</v>
      </c>
      <c r="F68" s="14" t="s">
        <v>90</v>
      </c>
      <c r="G68" s="14" t="s">
        <v>22</v>
      </c>
      <c r="H68" s="16">
        <f>SUM('[1]9'!G272+'[1]9'!G276)</f>
        <v>2198.6</v>
      </c>
      <c r="I68" s="16">
        <f>SUM('[1]9'!H272+'[1]9'!H276)</f>
        <v>2160.5</v>
      </c>
    </row>
    <row r="69" spans="1:9" ht="60" x14ac:dyDescent="0.25">
      <c r="A69" s="11"/>
      <c r="B69" s="27" t="s">
        <v>85</v>
      </c>
      <c r="C69" s="41" t="s">
        <v>86</v>
      </c>
      <c r="D69" s="14" t="s">
        <v>75</v>
      </c>
      <c r="E69" s="14" t="s">
        <v>88</v>
      </c>
      <c r="F69" s="14" t="s">
        <v>91</v>
      </c>
      <c r="G69" s="14" t="s">
        <v>22</v>
      </c>
      <c r="H69" s="16">
        <f>SUM('[1]9'!G280+'[1]9'!G284)</f>
        <v>631.6</v>
      </c>
      <c r="I69" s="16">
        <f>SUM('[1]9'!H280+'[1]9'!H284)</f>
        <v>631.6</v>
      </c>
    </row>
    <row r="70" spans="1:9" ht="60" x14ac:dyDescent="0.25">
      <c r="A70" s="11"/>
      <c r="B70" s="27" t="s">
        <v>85</v>
      </c>
      <c r="C70" s="41" t="s">
        <v>86</v>
      </c>
      <c r="D70" s="14" t="s">
        <v>75</v>
      </c>
      <c r="E70" s="14" t="s">
        <v>88</v>
      </c>
      <c r="F70" s="63">
        <v>4320173180</v>
      </c>
      <c r="G70" s="14" t="s">
        <v>22</v>
      </c>
      <c r="H70" s="16">
        <f>SUM('[1]9'!G288)</f>
        <v>297.60000000000002</v>
      </c>
      <c r="I70" s="16">
        <f>SUM('[1]9'!H288)</f>
        <v>297.60000000000002</v>
      </c>
    </row>
    <row r="71" spans="1:9" ht="60" x14ac:dyDescent="0.25">
      <c r="A71" s="105"/>
      <c r="B71" s="29" t="s">
        <v>85</v>
      </c>
      <c r="C71" s="52" t="s">
        <v>86</v>
      </c>
      <c r="D71" s="49" t="s">
        <v>75</v>
      </c>
      <c r="E71" s="49" t="s">
        <v>88</v>
      </c>
      <c r="F71" s="111" t="s">
        <v>235</v>
      </c>
      <c r="G71" s="49" t="s">
        <v>22</v>
      </c>
      <c r="H71" s="112">
        <v>8360.7999999999993</v>
      </c>
      <c r="I71" s="16">
        <v>8360.7999999999993</v>
      </c>
    </row>
    <row r="72" spans="1:9" ht="60" x14ac:dyDescent="0.25">
      <c r="A72" s="11"/>
      <c r="B72" s="27" t="s">
        <v>85</v>
      </c>
      <c r="C72" s="41" t="s">
        <v>86</v>
      </c>
      <c r="D72" s="14" t="s">
        <v>75</v>
      </c>
      <c r="E72" s="14" t="s">
        <v>88</v>
      </c>
      <c r="F72" s="64" t="s">
        <v>92</v>
      </c>
      <c r="G72" s="14" t="s">
        <v>22</v>
      </c>
      <c r="H72" s="16">
        <f>SUM('[1]9'!G292+'[1]9'!G296)</f>
        <v>1076.2</v>
      </c>
      <c r="I72" s="16">
        <f>SUM('[1]9'!H292+'[1]9'!H296)</f>
        <v>1027.7</v>
      </c>
    </row>
    <row r="73" spans="1:9" ht="60" x14ac:dyDescent="0.25">
      <c r="A73" s="11"/>
      <c r="B73" s="27" t="s">
        <v>85</v>
      </c>
      <c r="C73" s="41" t="s">
        <v>86</v>
      </c>
      <c r="D73" s="14" t="s">
        <v>75</v>
      </c>
      <c r="E73" s="14" t="s">
        <v>88</v>
      </c>
      <c r="F73" s="14" t="s">
        <v>93</v>
      </c>
      <c r="G73" s="14" t="s">
        <v>22</v>
      </c>
      <c r="H73" s="16">
        <f>SUM('[1]9'!G300+'[1]9'!G304)</f>
        <v>2695.6000000000004</v>
      </c>
      <c r="I73" s="16">
        <f>SUM('[1]9'!H300+'[1]9'!H304)</f>
        <v>0</v>
      </c>
    </row>
    <row r="74" spans="1:9" ht="60" x14ac:dyDescent="0.25">
      <c r="A74" s="11">
        <v>33</v>
      </c>
      <c r="B74" s="27" t="s">
        <v>85</v>
      </c>
      <c r="C74" s="41" t="s">
        <v>86</v>
      </c>
      <c r="D74" s="14" t="s">
        <v>75</v>
      </c>
      <c r="E74" s="14" t="s">
        <v>94</v>
      </c>
      <c r="F74" s="14" t="s">
        <v>95</v>
      </c>
      <c r="G74" s="14" t="s">
        <v>22</v>
      </c>
      <c r="H74" s="16">
        <f>SUM('[1]9'!G485)</f>
        <v>6784.9</v>
      </c>
      <c r="I74" s="16">
        <f>SUM('[1]9'!H485)</f>
        <v>6784.9</v>
      </c>
    </row>
    <row r="75" spans="1:9" ht="60" x14ac:dyDescent="0.25">
      <c r="A75" s="11"/>
      <c r="B75" s="27" t="s">
        <v>96</v>
      </c>
      <c r="C75" s="41" t="s">
        <v>97</v>
      </c>
      <c r="D75" s="14" t="s">
        <v>75</v>
      </c>
      <c r="E75" s="14" t="s">
        <v>45</v>
      </c>
      <c r="F75" s="14" t="s">
        <v>98</v>
      </c>
      <c r="G75" s="14"/>
      <c r="H75" s="16">
        <f>H76+H77+H78</f>
        <v>10531.3</v>
      </c>
      <c r="I75" s="16">
        <f>I76+I77+I78</f>
        <v>8554.4</v>
      </c>
    </row>
    <row r="76" spans="1:9" ht="60" x14ac:dyDescent="0.25">
      <c r="A76" s="11">
        <v>34</v>
      </c>
      <c r="B76" s="27" t="s">
        <v>96</v>
      </c>
      <c r="C76" s="41" t="s">
        <v>97</v>
      </c>
      <c r="D76" s="14" t="s">
        <v>75</v>
      </c>
      <c r="E76" s="14" t="s">
        <v>45</v>
      </c>
      <c r="F76" s="14" t="s">
        <v>99</v>
      </c>
      <c r="G76" s="14" t="s">
        <v>22</v>
      </c>
      <c r="H76" s="16">
        <f>SUM('[1]9'!G327)</f>
        <v>10377.799999999999</v>
      </c>
      <c r="I76" s="16">
        <f>SUM('[1]9'!H327)</f>
        <v>8400.9</v>
      </c>
    </row>
    <row r="77" spans="1:9" ht="60" x14ac:dyDescent="0.25">
      <c r="A77" s="11"/>
      <c r="B77" s="27" t="s">
        <v>96</v>
      </c>
      <c r="C77" s="41" t="s">
        <v>97</v>
      </c>
      <c r="D77" s="14" t="s">
        <v>75</v>
      </c>
      <c r="E77" s="14" t="s">
        <v>45</v>
      </c>
      <c r="F77" s="14" t="s">
        <v>100</v>
      </c>
      <c r="G77" s="14" t="s">
        <v>22</v>
      </c>
      <c r="H77" s="16">
        <f>SUM('[1]9'!G331)</f>
        <v>145</v>
      </c>
      <c r="I77" s="16">
        <f>SUM('[1]9'!H331)</f>
        <v>145</v>
      </c>
    </row>
    <row r="78" spans="1:9" ht="60" x14ac:dyDescent="0.25">
      <c r="A78" s="11"/>
      <c r="B78" s="27" t="s">
        <v>96</v>
      </c>
      <c r="C78" s="41" t="s">
        <v>97</v>
      </c>
      <c r="D78" s="14" t="s">
        <v>75</v>
      </c>
      <c r="E78" s="14" t="s">
        <v>20</v>
      </c>
      <c r="F78" s="14" t="s">
        <v>99</v>
      </c>
      <c r="G78" s="14" t="s">
        <v>22</v>
      </c>
      <c r="H78" s="16">
        <f>SUM('[1]9'!G353)</f>
        <v>8.5</v>
      </c>
      <c r="I78" s="16">
        <f>SUM('[1]9'!H353)</f>
        <v>8.5</v>
      </c>
    </row>
    <row r="79" spans="1:9" ht="60" x14ac:dyDescent="0.25">
      <c r="A79" s="11">
        <v>35</v>
      </c>
      <c r="B79" s="65" t="s">
        <v>101</v>
      </c>
      <c r="C79" s="13" t="s">
        <v>102</v>
      </c>
      <c r="D79" s="14" t="s">
        <v>75</v>
      </c>
      <c r="E79" s="14" t="s">
        <v>103</v>
      </c>
      <c r="F79" s="14" t="s">
        <v>104</v>
      </c>
      <c r="G79" s="14"/>
      <c r="H79" s="16">
        <f>H80+H81+H82+H83</f>
        <v>625.29999999999995</v>
      </c>
      <c r="I79" s="16">
        <f>I80+I81+I82+I83</f>
        <v>610.9</v>
      </c>
    </row>
    <row r="80" spans="1:9" ht="195" x14ac:dyDescent="0.25">
      <c r="A80" s="11"/>
      <c r="B80" s="66" t="s">
        <v>105</v>
      </c>
      <c r="C80" s="41" t="s">
        <v>86</v>
      </c>
      <c r="D80" s="14" t="s">
        <v>75</v>
      </c>
      <c r="E80" s="14" t="s">
        <v>103</v>
      </c>
      <c r="F80" s="23" t="s">
        <v>106</v>
      </c>
      <c r="G80" s="14" t="s">
        <v>22</v>
      </c>
      <c r="H80" s="16">
        <f>SUM('[1]9'!G381)</f>
        <v>544.5</v>
      </c>
      <c r="I80" s="16">
        <f>SUM('[1]9'!H381)</f>
        <v>531</v>
      </c>
    </row>
    <row r="81" spans="1:9" ht="195" x14ac:dyDescent="0.25">
      <c r="A81" s="11"/>
      <c r="B81" s="66" t="s">
        <v>107</v>
      </c>
      <c r="C81" s="41" t="s">
        <v>86</v>
      </c>
      <c r="D81" s="14" t="s">
        <v>75</v>
      </c>
      <c r="E81" s="14" t="s">
        <v>103</v>
      </c>
      <c r="F81" s="23" t="s">
        <v>106</v>
      </c>
      <c r="G81" s="14" t="s">
        <v>22</v>
      </c>
      <c r="H81" s="16">
        <f>SUM('[1]9'!G385)</f>
        <v>28.8</v>
      </c>
      <c r="I81" s="16">
        <f>SUM('[1]9'!H385)</f>
        <v>27.9</v>
      </c>
    </row>
    <row r="82" spans="1:9" ht="60" x14ac:dyDescent="0.25">
      <c r="A82" s="11"/>
      <c r="B82" s="17" t="s">
        <v>108</v>
      </c>
      <c r="C82" s="41" t="s">
        <v>86</v>
      </c>
      <c r="D82" s="14" t="s">
        <v>75</v>
      </c>
      <c r="E82" s="14" t="s">
        <v>103</v>
      </c>
      <c r="F82" s="23" t="s">
        <v>109</v>
      </c>
      <c r="G82" s="14" t="s">
        <v>22</v>
      </c>
      <c r="H82" s="16">
        <f>SUM('[1]9'!G389)</f>
        <v>19.5</v>
      </c>
      <c r="I82" s="16">
        <f>SUM('[1]9'!H389)</f>
        <v>19.5</v>
      </c>
    </row>
    <row r="83" spans="1:9" ht="60" x14ac:dyDescent="0.25">
      <c r="A83" s="11"/>
      <c r="B83" s="31" t="s">
        <v>110</v>
      </c>
      <c r="C83" s="41" t="s">
        <v>97</v>
      </c>
      <c r="D83" s="14" t="s">
        <v>75</v>
      </c>
      <c r="E83" s="14" t="s">
        <v>103</v>
      </c>
      <c r="F83" s="23" t="s">
        <v>111</v>
      </c>
      <c r="G83" s="14" t="s">
        <v>22</v>
      </c>
      <c r="H83" s="16">
        <f>SUM('[1]9'!G392)</f>
        <v>32.5</v>
      </c>
      <c r="I83" s="16">
        <f>SUM('[1]9'!H392)</f>
        <v>32.5</v>
      </c>
    </row>
    <row r="84" spans="1:9" ht="60" x14ac:dyDescent="0.25">
      <c r="A84" s="11">
        <v>36</v>
      </c>
      <c r="B84" s="27" t="s">
        <v>112</v>
      </c>
      <c r="C84" s="13"/>
      <c r="D84" s="14" t="s">
        <v>75</v>
      </c>
      <c r="E84" s="14" t="s">
        <v>63</v>
      </c>
      <c r="F84" s="14" t="s">
        <v>113</v>
      </c>
      <c r="G84" s="14"/>
      <c r="H84" s="16">
        <f>H85+H90+H91</f>
        <v>4481.7000000000007</v>
      </c>
      <c r="I84" s="16">
        <f>I85+I90+I91</f>
        <v>5149.5</v>
      </c>
    </row>
    <row r="85" spans="1:9" ht="60" x14ac:dyDescent="0.25">
      <c r="A85" s="11">
        <v>37</v>
      </c>
      <c r="B85" s="17" t="s">
        <v>114</v>
      </c>
      <c r="C85" s="41" t="s">
        <v>115</v>
      </c>
      <c r="D85" s="14" t="s">
        <v>75</v>
      </c>
      <c r="E85" s="14" t="s">
        <v>63</v>
      </c>
      <c r="F85" s="14" t="s">
        <v>116</v>
      </c>
      <c r="G85" s="14"/>
      <c r="H85" s="16">
        <f>H86+H87+H88+H89</f>
        <v>1886.5</v>
      </c>
      <c r="I85" s="16">
        <f>I86+I87+I88+I89</f>
        <v>1963.5</v>
      </c>
    </row>
    <row r="86" spans="1:9" ht="105" x14ac:dyDescent="0.25">
      <c r="A86" s="11">
        <v>38</v>
      </c>
      <c r="B86" s="67" t="s">
        <v>117</v>
      </c>
      <c r="C86" s="41" t="s">
        <v>115</v>
      </c>
      <c r="D86" s="14" t="s">
        <v>75</v>
      </c>
      <c r="E86" s="14" t="s">
        <v>63</v>
      </c>
      <c r="F86" s="14" t="s">
        <v>116</v>
      </c>
      <c r="G86" s="14" t="s">
        <v>31</v>
      </c>
      <c r="H86" s="28">
        <f>SUM('[1]9'!G399)</f>
        <v>1756.9</v>
      </c>
      <c r="I86" s="28">
        <f>SUM('[1]9'!H399)</f>
        <v>1833.9</v>
      </c>
    </row>
    <row r="87" spans="1:9" ht="60" x14ac:dyDescent="0.25">
      <c r="A87" s="11">
        <v>39</v>
      </c>
      <c r="B87" s="68" t="s">
        <v>118</v>
      </c>
      <c r="C87" s="41" t="s">
        <v>115</v>
      </c>
      <c r="D87" s="14" t="s">
        <v>75</v>
      </c>
      <c r="E87" s="14" t="s">
        <v>63</v>
      </c>
      <c r="F87" s="14" t="s">
        <v>116</v>
      </c>
      <c r="G87" s="14" t="s">
        <v>32</v>
      </c>
      <c r="H87" s="28">
        <f>SUM('[1]9'!G404)</f>
        <v>120</v>
      </c>
      <c r="I87" s="28">
        <f>SUM('[1]9'!H404)</f>
        <v>120</v>
      </c>
    </row>
    <row r="88" spans="1:9" ht="60" x14ac:dyDescent="0.25">
      <c r="A88" s="11"/>
      <c r="B88" s="69" t="s">
        <v>119</v>
      </c>
      <c r="C88" s="41" t="s">
        <v>115</v>
      </c>
      <c r="D88" s="14" t="s">
        <v>75</v>
      </c>
      <c r="E88" s="14" t="s">
        <v>63</v>
      </c>
      <c r="F88" s="14" t="s">
        <v>116</v>
      </c>
      <c r="G88" s="14" t="s">
        <v>33</v>
      </c>
      <c r="H88" s="16">
        <f>SUM('[1]9'!G408)</f>
        <v>8.1</v>
      </c>
      <c r="I88" s="16">
        <f>SUM('[1]9'!H408)</f>
        <v>8.1</v>
      </c>
    </row>
    <row r="89" spans="1:9" ht="60" x14ac:dyDescent="0.25">
      <c r="A89" s="11"/>
      <c r="B89" s="68" t="s">
        <v>120</v>
      </c>
      <c r="C89" s="41" t="s">
        <v>115</v>
      </c>
      <c r="D89" s="14" t="s">
        <v>75</v>
      </c>
      <c r="E89" s="14" t="s">
        <v>20</v>
      </c>
      <c r="F89" s="14" t="s">
        <v>116</v>
      </c>
      <c r="G89" s="14" t="s">
        <v>32</v>
      </c>
      <c r="H89" s="28">
        <f>SUM('[1]9'!G358)</f>
        <v>1.5</v>
      </c>
      <c r="I89" s="28">
        <f>SUM('[1]9'!H358)</f>
        <v>1.5</v>
      </c>
    </row>
    <row r="90" spans="1:9" ht="75" x14ac:dyDescent="0.25">
      <c r="A90" s="11"/>
      <c r="B90" s="31" t="s">
        <v>121</v>
      </c>
      <c r="C90" s="13" t="s">
        <v>122</v>
      </c>
      <c r="D90" s="14" t="s">
        <v>75</v>
      </c>
      <c r="E90" s="14" t="s">
        <v>63</v>
      </c>
      <c r="F90" s="14" t="s">
        <v>123</v>
      </c>
      <c r="G90" s="14" t="s">
        <v>32</v>
      </c>
      <c r="H90" s="28">
        <f>SUM('[1]9'!G412)</f>
        <v>100</v>
      </c>
      <c r="I90" s="28">
        <f>SUM('[1]9'!H412)</f>
        <v>100</v>
      </c>
    </row>
    <row r="91" spans="1:9" ht="45" x14ac:dyDescent="0.25">
      <c r="A91" s="11"/>
      <c r="B91" s="17" t="s">
        <v>124</v>
      </c>
      <c r="C91" s="13" t="s">
        <v>122</v>
      </c>
      <c r="D91" s="14" t="s">
        <v>75</v>
      </c>
      <c r="E91" s="14" t="s">
        <v>63</v>
      </c>
      <c r="F91" s="14" t="s">
        <v>125</v>
      </c>
      <c r="G91" s="14"/>
      <c r="H91" s="16">
        <f>H92+H93+H94</f>
        <v>2495.2000000000003</v>
      </c>
      <c r="I91" s="16">
        <f>I92+I93+I94</f>
        <v>3086</v>
      </c>
    </row>
    <row r="92" spans="1:9" ht="105" x14ac:dyDescent="0.25">
      <c r="A92" s="11"/>
      <c r="B92" s="67" t="s">
        <v>117</v>
      </c>
      <c r="C92" s="13" t="s">
        <v>122</v>
      </c>
      <c r="D92" s="14" t="s">
        <v>75</v>
      </c>
      <c r="E92" s="14" t="s">
        <v>63</v>
      </c>
      <c r="F92" s="14" t="s">
        <v>125</v>
      </c>
      <c r="G92" s="14" t="s">
        <v>31</v>
      </c>
      <c r="H92" s="28">
        <f>SUM('[1]9'!G416)</f>
        <v>2444.7000000000003</v>
      </c>
      <c r="I92" s="28">
        <f>SUM('[1]9'!H416)</f>
        <v>3035.5</v>
      </c>
    </row>
    <row r="93" spans="1:9" ht="45" x14ac:dyDescent="0.25">
      <c r="A93" s="11"/>
      <c r="B93" s="70" t="s">
        <v>118</v>
      </c>
      <c r="C93" s="13" t="s">
        <v>122</v>
      </c>
      <c r="D93" s="14" t="s">
        <v>75</v>
      </c>
      <c r="E93" s="14" t="s">
        <v>63</v>
      </c>
      <c r="F93" s="14" t="s">
        <v>125</v>
      </c>
      <c r="G93" s="14" t="s">
        <v>32</v>
      </c>
      <c r="H93" s="16">
        <f>SUM('[1]9'!G421)</f>
        <v>49</v>
      </c>
      <c r="I93" s="16">
        <f>SUM('[1]9'!H421)</f>
        <v>49</v>
      </c>
    </row>
    <row r="94" spans="1:9" ht="45" x14ac:dyDescent="0.25">
      <c r="A94" s="11"/>
      <c r="B94" s="70" t="s">
        <v>120</v>
      </c>
      <c r="C94" s="13" t="s">
        <v>122</v>
      </c>
      <c r="D94" s="14" t="s">
        <v>75</v>
      </c>
      <c r="E94" s="14" t="s">
        <v>20</v>
      </c>
      <c r="F94" s="14" t="s">
        <v>125</v>
      </c>
      <c r="G94" s="14" t="s">
        <v>32</v>
      </c>
      <c r="H94" s="28">
        <f>SUM('[1]9'!G362)</f>
        <v>1.5</v>
      </c>
      <c r="I94" s="28">
        <f>SUM('[1]9'!H362)</f>
        <v>1.5</v>
      </c>
    </row>
    <row r="95" spans="1:9" ht="75" x14ac:dyDescent="0.25">
      <c r="A95" s="11"/>
      <c r="B95" s="17" t="s">
        <v>126</v>
      </c>
      <c r="C95" s="13" t="s">
        <v>102</v>
      </c>
      <c r="D95" s="14" t="s">
        <v>75</v>
      </c>
      <c r="E95" s="14" t="s">
        <v>63</v>
      </c>
      <c r="F95" s="34" t="s">
        <v>127</v>
      </c>
      <c r="G95" s="14"/>
      <c r="H95" s="21">
        <f>H96+H97</f>
        <v>1925.3</v>
      </c>
      <c r="I95" s="21">
        <f>I96+I97</f>
        <v>1925.3</v>
      </c>
    </row>
    <row r="96" spans="1:9" ht="45" x14ac:dyDescent="0.25">
      <c r="A96" s="11"/>
      <c r="B96" s="67" t="s">
        <v>128</v>
      </c>
      <c r="C96" s="52" t="s">
        <v>79</v>
      </c>
      <c r="D96" s="14" t="s">
        <v>75</v>
      </c>
      <c r="E96" s="14" t="s">
        <v>63</v>
      </c>
      <c r="F96" s="34" t="s">
        <v>127</v>
      </c>
      <c r="G96" s="14" t="s">
        <v>32</v>
      </c>
      <c r="H96" s="28">
        <f>SUM('[1]9'!G428)</f>
        <v>731.7</v>
      </c>
      <c r="I96" s="28">
        <f>SUM('[1]9'!H428)</f>
        <v>731.7</v>
      </c>
    </row>
    <row r="97" spans="1:9" ht="60" x14ac:dyDescent="0.25">
      <c r="A97" s="11"/>
      <c r="B97" s="67" t="s">
        <v>129</v>
      </c>
      <c r="C97" s="41" t="s">
        <v>86</v>
      </c>
      <c r="D97" s="14" t="s">
        <v>75</v>
      </c>
      <c r="E97" s="14" t="s">
        <v>63</v>
      </c>
      <c r="F97" s="34" t="s">
        <v>127</v>
      </c>
      <c r="G97" s="14" t="s">
        <v>22</v>
      </c>
      <c r="H97" s="28">
        <f>SUM('[1]9'!G431)</f>
        <v>1193.5999999999999</v>
      </c>
      <c r="I97" s="28">
        <f>SUM('[1]9'!H431)</f>
        <v>1193.5999999999999</v>
      </c>
    </row>
    <row r="98" spans="1:9" ht="30" x14ac:dyDescent="0.25">
      <c r="A98" s="11"/>
      <c r="B98" s="33" t="s">
        <v>130</v>
      </c>
      <c r="C98" s="13" t="s">
        <v>102</v>
      </c>
      <c r="D98" s="14" t="s">
        <v>75</v>
      </c>
      <c r="E98" s="15"/>
      <c r="F98" s="15"/>
      <c r="G98" s="15"/>
      <c r="H98" s="16">
        <f>H101+H104+H109+H114+H115+H99+H100+H103</f>
        <v>7840.9</v>
      </c>
      <c r="I98" s="16">
        <f>I101+I104+I109+I114+I115+I99+I100+I103</f>
        <v>4880.8999999999996</v>
      </c>
    </row>
    <row r="99" spans="1:9" ht="60" x14ac:dyDescent="0.25">
      <c r="A99" s="11"/>
      <c r="B99" s="17" t="s">
        <v>131</v>
      </c>
      <c r="C99" s="41" t="s">
        <v>86</v>
      </c>
      <c r="D99" s="14" t="s">
        <v>75</v>
      </c>
      <c r="E99" s="14" t="s">
        <v>63</v>
      </c>
      <c r="F99" s="34" t="s">
        <v>132</v>
      </c>
      <c r="G99" s="71">
        <v>200</v>
      </c>
      <c r="H99" s="72">
        <f>SUM('[1]9'!G437)</f>
        <v>205</v>
      </c>
      <c r="I99" s="72">
        <f>SUM('[1]9'!H437)</f>
        <v>205</v>
      </c>
    </row>
    <row r="100" spans="1:9" ht="60" x14ac:dyDescent="0.25">
      <c r="A100" s="11"/>
      <c r="B100" s="17" t="s">
        <v>131</v>
      </c>
      <c r="C100" s="41" t="s">
        <v>86</v>
      </c>
      <c r="D100" s="14" t="s">
        <v>75</v>
      </c>
      <c r="E100" s="14" t="s">
        <v>63</v>
      </c>
      <c r="F100" s="34" t="s">
        <v>132</v>
      </c>
      <c r="G100" s="71">
        <v>600</v>
      </c>
      <c r="H100" s="72">
        <f>SUM('[1]9'!G440)</f>
        <v>2750</v>
      </c>
      <c r="I100" s="72">
        <f>SUM('[1]9'!H440)</f>
        <v>0</v>
      </c>
    </row>
    <row r="101" spans="1:9" ht="60" x14ac:dyDescent="0.25">
      <c r="A101" s="11"/>
      <c r="B101" s="27" t="s">
        <v>133</v>
      </c>
      <c r="C101" s="41" t="s">
        <v>115</v>
      </c>
      <c r="D101" s="14" t="s">
        <v>75</v>
      </c>
      <c r="E101" s="14" t="s">
        <v>63</v>
      </c>
      <c r="F101" s="34" t="s">
        <v>134</v>
      </c>
      <c r="G101" s="14"/>
      <c r="H101" s="16">
        <f>SUM(H102)</f>
        <v>100</v>
      </c>
      <c r="I101" s="16">
        <f>I102</f>
        <v>100</v>
      </c>
    </row>
    <row r="102" spans="1:9" ht="60" x14ac:dyDescent="0.25">
      <c r="A102" s="11">
        <v>43</v>
      </c>
      <c r="B102" s="67" t="s">
        <v>128</v>
      </c>
      <c r="C102" s="41" t="s">
        <v>115</v>
      </c>
      <c r="D102" s="14" t="s">
        <v>75</v>
      </c>
      <c r="E102" s="14" t="s">
        <v>63</v>
      </c>
      <c r="F102" s="34" t="s">
        <v>134</v>
      </c>
      <c r="G102" s="14" t="s">
        <v>32</v>
      </c>
      <c r="H102" s="16">
        <f>SUM('[1]9'!G445)</f>
        <v>100</v>
      </c>
      <c r="I102" s="16">
        <f>SUM('[1]9'!H445)</f>
        <v>100</v>
      </c>
    </row>
    <row r="103" spans="1:9" ht="75" x14ac:dyDescent="0.25">
      <c r="A103" s="11"/>
      <c r="B103" s="30" t="s">
        <v>60</v>
      </c>
      <c r="C103" s="41" t="s">
        <v>115</v>
      </c>
      <c r="D103" s="14" t="s">
        <v>75</v>
      </c>
      <c r="E103" s="14" t="s">
        <v>20</v>
      </c>
      <c r="F103" s="73">
        <v>5000100046</v>
      </c>
      <c r="G103" s="14" t="s">
        <v>32</v>
      </c>
      <c r="H103" s="16">
        <f>SUM('[1]9'!G374)</f>
        <v>3</v>
      </c>
      <c r="I103" s="16">
        <f>SUM('[1]9'!H374)</f>
        <v>3</v>
      </c>
    </row>
    <row r="104" spans="1:9" ht="60" x14ac:dyDescent="0.25">
      <c r="A104" s="11"/>
      <c r="B104" s="17" t="s">
        <v>62</v>
      </c>
      <c r="C104" s="41"/>
      <c r="D104" s="14" t="s">
        <v>75</v>
      </c>
      <c r="E104" s="14"/>
      <c r="F104" s="34" t="s">
        <v>135</v>
      </c>
      <c r="G104" s="14"/>
      <c r="H104" s="16">
        <f>SUM(H105+H106+H107+H108)</f>
        <v>156.9</v>
      </c>
      <c r="I104" s="16">
        <f>SUM(I105+I106+I107+I108)</f>
        <v>156.9</v>
      </c>
    </row>
    <row r="105" spans="1:9" ht="60" x14ac:dyDescent="0.25">
      <c r="A105" s="11"/>
      <c r="B105" s="17" t="s">
        <v>62</v>
      </c>
      <c r="C105" s="41" t="s">
        <v>115</v>
      </c>
      <c r="D105" s="14" t="s">
        <v>75</v>
      </c>
      <c r="E105" s="14" t="s">
        <v>20</v>
      </c>
      <c r="F105" s="34" t="s">
        <v>135</v>
      </c>
      <c r="G105" s="14" t="s">
        <v>32</v>
      </c>
      <c r="H105" s="16">
        <f>SUM('[1]9'!G366)</f>
        <v>52.5</v>
      </c>
      <c r="I105" s="16">
        <f>SUM('[1]9'!H366)</f>
        <v>52.5</v>
      </c>
    </row>
    <row r="106" spans="1:9" ht="60" x14ac:dyDescent="0.25">
      <c r="A106" s="11">
        <v>47</v>
      </c>
      <c r="B106" s="17" t="s">
        <v>62</v>
      </c>
      <c r="C106" s="41" t="s">
        <v>86</v>
      </c>
      <c r="D106" s="14" t="s">
        <v>75</v>
      </c>
      <c r="E106" s="14" t="s">
        <v>20</v>
      </c>
      <c r="F106" s="34" t="s">
        <v>135</v>
      </c>
      <c r="G106" s="14" t="s">
        <v>22</v>
      </c>
      <c r="H106" s="16">
        <f>SUM('[1]9'!G369)</f>
        <v>11.4</v>
      </c>
      <c r="I106" s="16">
        <f>SUM('[1]9'!H369)</f>
        <v>11.4</v>
      </c>
    </row>
    <row r="107" spans="1:9" ht="60" x14ac:dyDescent="0.25">
      <c r="A107" s="11"/>
      <c r="B107" s="106" t="s">
        <v>62</v>
      </c>
      <c r="C107" s="52" t="s">
        <v>79</v>
      </c>
      <c r="D107" s="14" t="s">
        <v>75</v>
      </c>
      <c r="E107" s="14" t="s">
        <v>63</v>
      </c>
      <c r="F107" s="34" t="s">
        <v>135</v>
      </c>
      <c r="G107" s="14" t="s">
        <v>32</v>
      </c>
      <c r="H107" s="16">
        <f>SUM('[1]9'!G450)</f>
        <v>43</v>
      </c>
      <c r="I107" s="16">
        <f>SUM('[1]9'!H450)</f>
        <v>43</v>
      </c>
    </row>
    <row r="108" spans="1:9" ht="60" x14ac:dyDescent="0.25">
      <c r="A108" s="11"/>
      <c r="B108" s="17" t="s">
        <v>62</v>
      </c>
      <c r="C108" s="41" t="s">
        <v>86</v>
      </c>
      <c r="D108" s="14" t="s">
        <v>75</v>
      </c>
      <c r="E108" s="14" t="s">
        <v>63</v>
      </c>
      <c r="F108" s="34" t="s">
        <v>135</v>
      </c>
      <c r="G108" s="14" t="s">
        <v>22</v>
      </c>
      <c r="H108" s="16">
        <f>SUM('[1]9'!G453)</f>
        <v>50</v>
      </c>
      <c r="I108" s="16">
        <f>SUM('[1]9'!H453)</f>
        <v>50</v>
      </c>
    </row>
    <row r="109" spans="1:9" ht="75" x14ac:dyDescent="0.25">
      <c r="A109" s="11">
        <v>48</v>
      </c>
      <c r="B109" s="27" t="s">
        <v>136</v>
      </c>
      <c r="C109" s="41" t="s">
        <v>115</v>
      </c>
      <c r="D109" s="14" t="s">
        <v>75</v>
      </c>
      <c r="E109" s="14" t="s">
        <v>63</v>
      </c>
      <c r="F109" s="14" t="s">
        <v>137</v>
      </c>
      <c r="G109" s="14"/>
      <c r="H109" s="16">
        <f>SUM(H110+H111+H112+H113)</f>
        <v>399</v>
      </c>
      <c r="I109" s="16">
        <f>SUM(I110+I111+I112+I113)</f>
        <v>399</v>
      </c>
    </row>
    <row r="110" spans="1:9" ht="90" x14ac:dyDescent="0.25">
      <c r="A110" s="11"/>
      <c r="B110" s="27" t="s">
        <v>138</v>
      </c>
      <c r="C110" s="52" t="s">
        <v>79</v>
      </c>
      <c r="D110" s="14" t="s">
        <v>75</v>
      </c>
      <c r="E110" s="14" t="s">
        <v>81</v>
      </c>
      <c r="F110" s="34" t="s">
        <v>139</v>
      </c>
      <c r="G110" s="14" t="s">
        <v>32</v>
      </c>
      <c r="H110" s="28">
        <f>SUM('[1]9'!G256)</f>
        <v>2.5</v>
      </c>
      <c r="I110" s="28">
        <f>SUM('[1]9'!H256)</f>
        <v>2.5</v>
      </c>
    </row>
    <row r="111" spans="1:9" ht="90" x14ac:dyDescent="0.25">
      <c r="A111" s="11"/>
      <c r="B111" s="27" t="s">
        <v>138</v>
      </c>
      <c r="C111" s="41" t="s">
        <v>86</v>
      </c>
      <c r="D111" s="14" t="s">
        <v>75</v>
      </c>
      <c r="E111" s="14" t="s">
        <v>88</v>
      </c>
      <c r="F111" s="34" t="s">
        <v>139</v>
      </c>
      <c r="G111" s="14" t="s">
        <v>22</v>
      </c>
      <c r="H111" s="28">
        <f>SUM('[1]9'!G320)</f>
        <v>65</v>
      </c>
      <c r="I111" s="28">
        <f>SUM('[1]9'!H320)</f>
        <v>65</v>
      </c>
    </row>
    <row r="112" spans="1:9" ht="90" x14ac:dyDescent="0.25">
      <c r="A112" s="74"/>
      <c r="B112" s="27" t="s">
        <v>138</v>
      </c>
      <c r="C112" s="41" t="s">
        <v>115</v>
      </c>
      <c r="D112" s="14" t="s">
        <v>75</v>
      </c>
      <c r="E112" s="14" t="s">
        <v>63</v>
      </c>
      <c r="F112" s="34" t="s">
        <v>140</v>
      </c>
      <c r="G112" s="14" t="s">
        <v>32</v>
      </c>
      <c r="H112" s="28">
        <f>SUM('[1]9'!G459)</f>
        <v>100</v>
      </c>
      <c r="I112" s="28">
        <f>SUM('[1]9'!H459)</f>
        <v>100</v>
      </c>
    </row>
    <row r="113" spans="1:9" ht="90" x14ac:dyDescent="0.25">
      <c r="A113" s="74"/>
      <c r="B113" s="27" t="s">
        <v>138</v>
      </c>
      <c r="C113" s="41" t="s">
        <v>86</v>
      </c>
      <c r="D113" s="14" t="s">
        <v>75</v>
      </c>
      <c r="E113" s="14" t="s">
        <v>63</v>
      </c>
      <c r="F113" s="34" t="s">
        <v>140</v>
      </c>
      <c r="G113" s="14" t="s">
        <v>22</v>
      </c>
      <c r="H113" s="28">
        <f>SUM('[1]9'!G462)</f>
        <v>231.5</v>
      </c>
      <c r="I113" s="28">
        <f>SUM('[1]9'!H462)</f>
        <v>231.5</v>
      </c>
    </row>
    <row r="114" spans="1:9" ht="77.25" customHeight="1" x14ac:dyDescent="0.25">
      <c r="A114" s="75" t="s">
        <v>141</v>
      </c>
      <c r="B114" s="27" t="s">
        <v>67</v>
      </c>
      <c r="C114" s="41" t="s">
        <v>86</v>
      </c>
      <c r="D114" s="14" t="s">
        <v>75</v>
      </c>
      <c r="E114" s="14" t="s">
        <v>63</v>
      </c>
      <c r="F114" s="32" t="s">
        <v>142</v>
      </c>
      <c r="G114" s="14" t="s">
        <v>22</v>
      </c>
      <c r="H114" s="16">
        <f>SUM('[1]9'!G467)</f>
        <v>30</v>
      </c>
      <c r="I114" s="16">
        <f>SUM('[1]9'!H467)</f>
        <v>30</v>
      </c>
    </row>
    <row r="115" spans="1:9" ht="60" x14ac:dyDescent="0.25">
      <c r="A115" s="11"/>
      <c r="B115" s="30" t="s">
        <v>68</v>
      </c>
      <c r="C115" s="13"/>
      <c r="D115" s="14" t="s">
        <v>75</v>
      </c>
      <c r="E115" s="14"/>
      <c r="F115" s="76" t="s">
        <v>143</v>
      </c>
      <c r="G115" s="14"/>
      <c r="H115" s="16">
        <f>SUM(H116:H117)</f>
        <v>4197</v>
      </c>
      <c r="I115" s="16">
        <f>SUM(I116:I117)</f>
        <v>3987</v>
      </c>
    </row>
    <row r="116" spans="1:9" ht="60" x14ac:dyDescent="0.25">
      <c r="A116" s="11"/>
      <c r="B116" s="30" t="s">
        <v>68</v>
      </c>
      <c r="C116" s="41" t="s">
        <v>97</v>
      </c>
      <c r="D116" s="14" t="s">
        <v>75</v>
      </c>
      <c r="E116" s="14" t="s">
        <v>45</v>
      </c>
      <c r="F116" s="25" t="s">
        <v>71</v>
      </c>
      <c r="G116" s="14" t="s">
        <v>22</v>
      </c>
      <c r="H116" s="16">
        <f>SUM('[1]9'!G337)</f>
        <v>1201</v>
      </c>
      <c r="I116" s="16">
        <f>SUM('[1]9'!H338)</f>
        <v>1141</v>
      </c>
    </row>
    <row r="117" spans="1:9" ht="116.25" customHeight="1" x14ac:dyDescent="0.25">
      <c r="A117" s="11"/>
      <c r="B117" s="30" t="s">
        <v>144</v>
      </c>
      <c r="C117" s="13" t="s">
        <v>145</v>
      </c>
      <c r="D117" s="14" t="s">
        <v>75</v>
      </c>
      <c r="E117" s="14" t="s">
        <v>63</v>
      </c>
      <c r="F117" s="25" t="s">
        <v>71</v>
      </c>
      <c r="G117" s="14" t="s">
        <v>31</v>
      </c>
      <c r="H117" s="16">
        <f>SUM('[1]9'!G473)</f>
        <v>2996</v>
      </c>
      <c r="I117" s="16">
        <f>SUM('[1]9'!H473)</f>
        <v>2846</v>
      </c>
    </row>
    <row r="118" spans="1:9" ht="15.75" x14ac:dyDescent="0.25">
      <c r="A118" s="11"/>
      <c r="B118" s="77" t="s">
        <v>146</v>
      </c>
      <c r="C118" s="78"/>
      <c r="D118" s="45" t="s">
        <v>75</v>
      </c>
      <c r="E118" s="45"/>
      <c r="F118" s="45"/>
      <c r="G118" s="45"/>
      <c r="H118" s="79">
        <f>H98+H55</f>
        <v>267783.09999999998</v>
      </c>
      <c r="I118" s="79">
        <f>I98+I55</f>
        <v>235805.79999999996</v>
      </c>
    </row>
    <row r="119" spans="1:9" ht="60" x14ac:dyDescent="0.25">
      <c r="A119" s="11"/>
      <c r="B119" s="17" t="s">
        <v>62</v>
      </c>
      <c r="C119" s="80" t="s">
        <v>147</v>
      </c>
      <c r="D119" s="14" t="s">
        <v>148</v>
      </c>
      <c r="E119" s="14" t="s">
        <v>149</v>
      </c>
      <c r="F119" s="34" t="s">
        <v>135</v>
      </c>
      <c r="G119" s="14" t="s">
        <v>32</v>
      </c>
      <c r="H119" s="28">
        <f>SUM('[1]9'!G533)</f>
        <v>22.6</v>
      </c>
      <c r="I119" s="28">
        <f>SUM('[1]9'!H533)</f>
        <v>22.6</v>
      </c>
    </row>
    <row r="120" spans="1:9" ht="75" x14ac:dyDescent="0.25">
      <c r="A120" s="6"/>
      <c r="B120" s="30" t="s">
        <v>60</v>
      </c>
      <c r="C120" s="80" t="s">
        <v>147</v>
      </c>
      <c r="D120" s="14" t="s">
        <v>148</v>
      </c>
      <c r="E120" s="14" t="s">
        <v>20</v>
      </c>
      <c r="F120" s="73">
        <v>5000100046</v>
      </c>
      <c r="G120" s="14" t="s">
        <v>32</v>
      </c>
      <c r="H120" s="16">
        <f>SUM('[1]9'!G565)</f>
        <v>3</v>
      </c>
      <c r="I120" s="16">
        <f>SUM('[1]9'!H565)</f>
        <v>3</v>
      </c>
    </row>
    <row r="121" spans="1:9" ht="60" x14ac:dyDescent="0.25">
      <c r="A121" s="51"/>
      <c r="B121" s="17" t="s">
        <v>68</v>
      </c>
      <c r="C121" s="80" t="s">
        <v>147</v>
      </c>
      <c r="D121" s="14" t="s">
        <v>148</v>
      </c>
      <c r="E121" s="14"/>
      <c r="F121" s="14"/>
      <c r="G121" s="14"/>
      <c r="H121" s="16">
        <f>H122+H123+H124+H125+H126+H127+H128</f>
        <v>58999.299999999996</v>
      </c>
      <c r="I121" s="16">
        <f>I122+I123+I124+I125+I126+I127+I128</f>
        <v>56874</v>
      </c>
    </row>
    <row r="122" spans="1:9" ht="75" x14ac:dyDescent="0.25">
      <c r="A122" s="51"/>
      <c r="B122" s="31" t="s">
        <v>150</v>
      </c>
      <c r="C122" s="80" t="s">
        <v>147</v>
      </c>
      <c r="D122" s="14" t="s">
        <v>148</v>
      </c>
      <c r="E122" s="14" t="s">
        <v>151</v>
      </c>
      <c r="F122" s="81">
        <v>5910100204</v>
      </c>
      <c r="G122" s="14" t="s">
        <v>31</v>
      </c>
      <c r="H122" s="16">
        <f>SUM('[1]9'!G508)</f>
        <v>6420.2</v>
      </c>
      <c r="I122" s="16">
        <f>SUM('[1]9'!H508)</f>
        <v>6544.2</v>
      </c>
    </row>
    <row r="123" spans="1:9" ht="75" x14ac:dyDescent="0.25">
      <c r="A123" s="51"/>
      <c r="B123" s="31" t="s">
        <v>150</v>
      </c>
      <c r="C123" s="80" t="s">
        <v>152</v>
      </c>
      <c r="D123" s="14" t="s">
        <v>148</v>
      </c>
      <c r="E123" s="14" t="s">
        <v>149</v>
      </c>
      <c r="F123" s="81">
        <v>5910120290</v>
      </c>
      <c r="G123" s="14" t="s">
        <v>31</v>
      </c>
      <c r="H123" s="16">
        <f>SUM('[1]9'!G539)</f>
        <v>6184.4</v>
      </c>
      <c r="I123" s="16">
        <f>SUM('[1]9'!H539)</f>
        <v>6184.4</v>
      </c>
    </row>
    <row r="124" spans="1:9" ht="75" x14ac:dyDescent="0.25">
      <c r="A124" s="51"/>
      <c r="B124" s="31" t="s">
        <v>150</v>
      </c>
      <c r="C124" s="80" t="s">
        <v>147</v>
      </c>
      <c r="D124" s="14" t="s">
        <v>148</v>
      </c>
      <c r="E124" s="14" t="s">
        <v>151</v>
      </c>
      <c r="F124" s="34" t="s">
        <v>71</v>
      </c>
      <c r="G124" s="14" t="s">
        <v>31</v>
      </c>
      <c r="H124" s="16">
        <f>SUM('[1]9'!G513)</f>
        <v>2438</v>
      </c>
      <c r="I124" s="16">
        <f>SUM('[1]9'!H513)</f>
        <v>2344</v>
      </c>
    </row>
    <row r="125" spans="1:9" ht="75" x14ac:dyDescent="0.25">
      <c r="A125" s="51"/>
      <c r="B125" s="31" t="s">
        <v>150</v>
      </c>
      <c r="C125" s="80" t="s">
        <v>152</v>
      </c>
      <c r="D125" s="14" t="s">
        <v>148</v>
      </c>
      <c r="E125" s="14" t="s">
        <v>149</v>
      </c>
      <c r="F125" s="34" t="s">
        <v>71</v>
      </c>
      <c r="G125" s="14" t="s">
        <v>31</v>
      </c>
      <c r="H125" s="16">
        <f>SUM('[1]9'!G544)</f>
        <v>4617</v>
      </c>
      <c r="I125" s="16">
        <f>SUM('[1]9'!H544)</f>
        <v>4617</v>
      </c>
    </row>
    <row r="126" spans="1:9" ht="75" x14ac:dyDescent="0.25">
      <c r="A126" s="51"/>
      <c r="B126" s="31" t="s">
        <v>150</v>
      </c>
      <c r="C126" s="80" t="s">
        <v>147</v>
      </c>
      <c r="D126" s="14" t="s">
        <v>148</v>
      </c>
      <c r="E126" s="14" t="s">
        <v>149</v>
      </c>
      <c r="F126" s="34" t="s">
        <v>153</v>
      </c>
      <c r="G126" s="14" t="s">
        <v>32</v>
      </c>
      <c r="H126" s="16">
        <f>SUM('[1]9'!G549)</f>
        <v>1716.1</v>
      </c>
      <c r="I126" s="16">
        <f>SUM('[1]9'!H549)</f>
        <v>0</v>
      </c>
    </row>
    <row r="127" spans="1:9" ht="60" x14ac:dyDescent="0.25">
      <c r="A127" s="51"/>
      <c r="B127" s="31" t="s">
        <v>154</v>
      </c>
      <c r="C127" s="80" t="s">
        <v>147</v>
      </c>
      <c r="D127" s="14" t="s">
        <v>148</v>
      </c>
      <c r="E127" s="14" t="s">
        <v>155</v>
      </c>
      <c r="F127" s="34" t="s">
        <v>156</v>
      </c>
      <c r="G127" s="14" t="s">
        <v>157</v>
      </c>
      <c r="H127" s="28">
        <f>SUM('[1]9'!G571)</f>
        <v>37394.699999999997</v>
      </c>
      <c r="I127" s="28">
        <f>SUM('[1]9'!H571)</f>
        <v>36708</v>
      </c>
    </row>
    <row r="128" spans="1:9" ht="90" x14ac:dyDescent="0.25">
      <c r="A128" s="51"/>
      <c r="B128" s="106" t="s">
        <v>232</v>
      </c>
      <c r="C128" s="108" t="s">
        <v>147</v>
      </c>
      <c r="D128" s="49" t="s">
        <v>148</v>
      </c>
      <c r="E128" s="49" t="s">
        <v>233</v>
      </c>
      <c r="F128" s="73">
        <v>5930000000</v>
      </c>
      <c r="G128" s="109" t="s">
        <v>234</v>
      </c>
      <c r="H128" s="110">
        <v>228.9</v>
      </c>
      <c r="I128" s="107">
        <v>476.4</v>
      </c>
    </row>
    <row r="129" spans="1:9" ht="31.5" x14ac:dyDescent="0.25">
      <c r="A129" s="51"/>
      <c r="B129" s="77" t="s">
        <v>158</v>
      </c>
      <c r="C129" s="78"/>
      <c r="D129" s="82" t="s">
        <v>148</v>
      </c>
      <c r="E129" s="82"/>
      <c r="F129" s="83"/>
      <c r="G129" s="82"/>
      <c r="H129" s="84">
        <f>SUM(H119+H121+H120)</f>
        <v>59024.899999999994</v>
      </c>
      <c r="I129" s="84">
        <f>SUM(I119+I121)</f>
        <v>56896.6</v>
      </c>
    </row>
    <row r="130" spans="1:9" ht="30" x14ac:dyDescent="0.25">
      <c r="A130" s="51"/>
      <c r="B130" s="27" t="s">
        <v>159</v>
      </c>
      <c r="C130" s="13" t="s">
        <v>160</v>
      </c>
      <c r="D130" s="85" t="s">
        <v>161</v>
      </c>
      <c r="E130" s="85" t="s">
        <v>103</v>
      </c>
      <c r="F130" s="34" t="s">
        <v>162</v>
      </c>
      <c r="G130" s="85"/>
      <c r="H130" s="86">
        <f>H131+H132+H133+H134</f>
        <v>170.4</v>
      </c>
      <c r="I130" s="86">
        <f>I131+I132+I133+I134</f>
        <v>170.4</v>
      </c>
    </row>
    <row r="131" spans="1:9" ht="60" x14ac:dyDescent="0.25">
      <c r="A131" s="51"/>
      <c r="B131" s="17" t="s">
        <v>163</v>
      </c>
      <c r="C131" s="13" t="s">
        <v>160</v>
      </c>
      <c r="D131" s="85" t="s">
        <v>161</v>
      </c>
      <c r="E131" s="85" t="s">
        <v>103</v>
      </c>
      <c r="F131" s="23" t="s">
        <v>164</v>
      </c>
      <c r="G131" s="87" t="s">
        <v>32</v>
      </c>
      <c r="H131" s="88">
        <f>SUM('[1]9'!G855)</f>
        <v>3.6</v>
      </c>
      <c r="I131" s="88">
        <f>SUM('[1]9'!H857)</f>
        <v>3.6</v>
      </c>
    </row>
    <row r="132" spans="1:9" ht="120" x14ac:dyDescent="0.25">
      <c r="A132" s="51"/>
      <c r="B132" s="17" t="s">
        <v>165</v>
      </c>
      <c r="C132" s="13" t="s">
        <v>160</v>
      </c>
      <c r="D132" s="85" t="s">
        <v>161</v>
      </c>
      <c r="E132" s="85" t="s">
        <v>103</v>
      </c>
      <c r="F132" s="34" t="s">
        <v>166</v>
      </c>
      <c r="G132" s="87" t="s">
        <v>32</v>
      </c>
      <c r="H132" s="89">
        <f>SUM('[1]9'!G862)</f>
        <v>139</v>
      </c>
      <c r="I132" s="89">
        <f>SUM('[1]9'!H862)</f>
        <v>139</v>
      </c>
    </row>
    <row r="133" spans="1:9" ht="75" x14ac:dyDescent="0.25">
      <c r="A133" s="51"/>
      <c r="B133" s="67" t="s">
        <v>167</v>
      </c>
      <c r="C133" s="13" t="s">
        <v>160</v>
      </c>
      <c r="D133" s="85" t="s">
        <v>161</v>
      </c>
      <c r="E133" s="85" t="s">
        <v>103</v>
      </c>
      <c r="F133" s="34" t="s">
        <v>168</v>
      </c>
      <c r="G133" s="87" t="s">
        <v>32</v>
      </c>
      <c r="H133" s="88">
        <f>SUM('[1]9'!G867)</f>
        <v>25.8</v>
      </c>
      <c r="I133" s="88">
        <f>SUM('[1]9'!H867)</f>
        <v>25.8</v>
      </c>
    </row>
    <row r="134" spans="1:9" ht="60" x14ac:dyDescent="0.25">
      <c r="A134" s="51"/>
      <c r="B134" s="67" t="s">
        <v>169</v>
      </c>
      <c r="C134" s="13" t="s">
        <v>160</v>
      </c>
      <c r="D134" s="85" t="s">
        <v>161</v>
      </c>
      <c r="E134" s="85" t="s">
        <v>103</v>
      </c>
      <c r="F134" s="34" t="s">
        <v>170</v>
      </c>
      <c r="G134" s="87" t="s">
        <v>32</v>
      </c>
      <c r="H134" s="89">
        <f>SUM('[1]9'!G872)</f>
        <v>2</v>
      </c>
      <c r="I134" s="89">
        <f>SUM('[1]9'!H872)</f>
        <v>2</v>
      </c>
    </row>
    <row r="135" spans="1:9" ht="60" x14ac:dyDescent="0.25">
      <c r="A135" s="51"/>
      <c r="B135" s="17" t="s">
        <v>131</v>
      </c>
      <c r="C135" s="13" t="s">
        <v>160</v>
      </c>
      <c r="D135" s="85" t="s">
        <v>161</v>
      </c>
      <c r="E135" s="85" t="s">
        <v>171</v>
      </c>
      <c r="F135" s="34" t="s">
        <v>172</v>
      </c>
      <c r="G135" s="87" t="s">
        <v>173</v>
      </c>
      <c r="H135" s="89">
        <f>SUM('[1]9'!G921)</f>
        <v>129003.9</v>
      </c>
      <c r="I135" s="89">
        <f>SUM('[1]9'!H921)</f>
        <v>0</v>
      </c>
    </row>
    <row r="136" spans="1:9" ht="60" x14ac:dyDescent="0.25">
      <c r="A136" s="51"/>
      <c r="B136" s="17" t="s">
        <v>131</v>
      </c>
      <c r="C136" s="13" t="s">
        <v>160</v>
      </c>
      <c r="D136" s="85" t="s">
        <v>161</v>
      </c>
      <c r="E136" s="85" t="s">
        <v>149</v>
      </c>
      <c r="F136" s="34" t="s">
        <v>174</v>
      </c>
      <c r="G136" s="87" t="s">
        <v>32</v>
      </c>
      <c r="H136" s="89">
        <f>SUM('[1]9'!G700)</f>
        <v>758</v>
      </c>
      <c r="I136" s="89">
        <f>SUM('[1]9'!H700)</f>
        <v>758</v>
      </c>
    </row>
    <row r="137" spans="1:9" ht="75" x14ac:dyDescent="0.25">
      <c r="A137" s="51"/>
      <c r="B137" s="17" t="s">
        <v>175</v>
      </c>
      <c r="C137" s="13" t="s">
        <v>160</v>
      </c>
      <c r="D137" s="85" t="s">
        <v>161</v>
      </c>
      <c r="E137" s="85" t="s">
        <v>176</v>
      </c>
      <c r="F137" s="90" t="s">
        <v>177</v>
      </c>
      <c r="G137" s="87" t="s">
        <v>32</v>
      </c>
      <c r="H137" s="89">
        <f>SUM('[1]9'!G803)</f>
        <v>15</v>
      </c>
      <c r="I137" s="89">
        <f>SUM('[1]9'!H803)</f>
        <v>15</v>
      </c>
    </row>
    <row r="138" spans="1:9" ht="60" x14ac:dyDescent="0.25">
      <c r="A138" s="51"/>
      <c r="B138" s="31" t="s">
        <v>144</v>
      </c>
      <c r="C138" s="13" t="s">
        <v>160</v>
      </c>
      <c r="D138" s="85" t="s">
        <v>161</v>
      </c>
      <c r="E138" s="85"/>
      <c r="F138" s="85"/>
      <c r="G138" s="87"/>
      <c r="H138" s="89">
        <f>SUM(H139+H140+H141+H143+H144+H142)</f>
        <v>33589.4</v>
      </c>
      <c r="I138" s="89">
        <f>SUM(I139+I140+I141+I143+I144+I142)</f>
        <v>33140.5</v>
      </c>
    </row>
    <row r="139" spans="1:9" ht="75" x14ac:dyDescent="0.25">
      <c r="A139" s="51"/>
      <c r="B139" s="91" t="s">
        <v>178</v>
      </c>
      <c r="C139" s="13" t="s">
        <v>160</v>
      </c>
      <c r="D139" s="85" t="s">
        <v>161</v>
      </c>
      <c r="E139" s="85" t="s">
        <v>179</v>
      </c>
      <c r="F139" s="34" t="s">
        <v>180</v>
      </c>
      <c r="G139" s="87" t="s">
        <v>31</v>
      </c>
      <c r="H139" s="89">
        <f>SUM('[1]9'!G590)</f>
        <v>2583</v>
      </c>
      <c r="I139" s="89">
        <f>SUM('[1]9'!H590)</f>
        <v>2583</v>
      </c>
    </row>
    <row r="140" spans="1:9" ht="75" x14ac:dyDescent="0.25">
      <c r="A140" s="51"/>
      <c r="B140" s="91" t="s">
        <v>178</v>
      </c>
      <c r="C140" s="13" t="s">
        <v>160</v>
      </c>
      <c r="D140" s="85" t="s">
        <v>161</v>
      </c>
      <c r="E140" s="85" t="s">
        <v>181</v>
      </c>
      <c r="F140" s="34" t="s">
        <v>182</v>
      </c>
      <c r="G140" s="87" t="s">
        <v>31</v>
      </c>
      <c r="H140" s="89">
        <f>SUM('[1]9'!G596)</f>
        <v>23999.7</v>
      </c>
      <c r="I140" s="89">
        <f>SUM('[1]9'!H596)</f>
        <v>24030.7</v>
      </c>
    </row>
    <row r="141" spans="1:9" ht="75" x14ac:dyDescent="0.25">
      <c r="A141" s="51"/>
      <c r="B141" s="91" t="s">
        <v>70</v>
      </c>
      <c r="C141" s="13" t="s">
        <v>160</v>
      </c>
      <c r="D141" s="85" t="s">
        <v>161</v>
      </c>
      <c r="E141" s="85" t="s">
        <v>149</v>
      </c>
      <c r="F141" s="34" t="s">
        <v>182</v>
      </c>
      <c r="G141" s="87" t="s">
        <v>31</v>
      </c>
      <c r="H141" s="89">
        <f>SUM('[1]9'!G686+'[1]9'!G722)</f>
        <v>4006.7000000000003</v>
      </c>
      <c r="I141" s="89">
        <f>SUM('[1]9'!H686+'[1]9'!H722)</f>
        <v>3592.8</v>
      </c>
    </row>
    <row r="142" spans="1:9" ht="75" x14ac:dyDescent="0.25">
      <c r="A142" s="51"/>
      <c r="B142" s="91" t="s">
        <v>70</v>
      </c>
      <c r="C142" s="13" t="s">
        <v>160</v>
      </c>
      <c r="D142" s="85" t="s">
        <v>161</v>
      </c>
      <c r="E142" s="85" t="s">
        <v>149</v>
      </c>
      <c r="F142" s="34" t="s">
        <v>182</v>
      </c>
      <c r="G142" s="87" t="s">
        <v>32</v>
      </c>
      <c r="H142" s="89">
        <f>SUM('[1]9'!G727)</f>
        <v>51</v>
      </c>
      <c r="I142" s="89">
        <f>SUM('[1]9'!H727)</f>
        <v>51</v>
      </c>
    </row>
    <row r="143" spans="1:9" ht="75" x14ac:dyDescent="0.25">
      <c r="A143" s="51"/>
      <c r="B143" s="91" t="s">
        <v>70</v>
      </c>
      <c r="C143" s="13" t="s">
        <v>160</v>
      </c>
      <c r="D143" s="85" t="s">
        <v>161</v>
      </c>
      <c r="E143" s="85" t="s">
        <v>183</v>
      </c>
      <c r="F143" s="34" t="s">
        <v>182</v>
      </c>
      <c r="G143" s="87" t="s">
        <v>31</v>
      </c>
      <c r="H143" s="89">
        <f>SUM('[1]9'!G935)</f>
        <v>1647</v>
      </c>
      <c r="I143" s="89">
        <f>SUM('[1]9'!H935)</f>
        <v>1647</v>
      </c>
    </row>
    <row r="144" spans="1:9" ht="75" x14ac:dyDescent="0.25">
      <c r="A144" s="51"/>
      <c r="B144" s="91" t="s">
        <v>70</v>
      </c>
      <c r="C144" s="13" t="s">
        <v>184</v>
      </c>
      <c r="D144" s="85" t="s">
        <v>161</v>
      </c>
      <c r="E144" s="85" t="s">
        <v>185</v>
      </c>
      <c r="F144" s="34" t="s">
        <v>182</v>
      </c>
      <c r="G144" s="87" t="s">
        <v>31</v>
      </c>
      <c r="H144" s="89">
        <f>SUM('[1]9'!G783)</f>
        <v>1302</v>
      </c>
      <c r="I144" s="89">
        <f>SUM('[1]9'!H783)</f>
        <v>1236</v>
      </c>
    </row>
    <row r="145" spans="1:256" ht="45" x14ac:dyDescent="0.25">
      <c r="A145" s="51"/>
      <c r="B145" s="27" t="s">
        <v>186</v>
      </c>
      <c r="C145" s="13" t="s">
        <v>160</v>
      </c>
      <c r="D145" s="85" t="s">
        <v>161</v>
      </c>
      <c r="E145" s="85" t="s">
        <v>185</v>
      </c>
      <c r="F145" s="23" t="s">
        <v>187</v>
      </c>
      <c r="G145" s="87"/>
      <c r="H145" s="89">
        <f>SUM(H146:H149)</f>
        <v>3960.8</v>
      </c>
      <c r="I145" s="89">
        <f>SUM(I146:I149)</f>
        <v>4545</v>
      </c>
    </row>
    <row r="146" spans="1:256" ht="45" x14ac:dyDescent="0.25">
      <c r="A146" s="51"/>
      <c r="B146" s="27" t="s">
        <v>186</v>
      </c>
      <c r="C146" s="13" t="s">
        <v>160</v>
      </c>
      <c r="D146" s="85" t="s">
        <v>161</v>
      </c>
      <c r="E146" s="85" t="s">
        <v>185</v>
      </c>
      <c r="F146" s="34" t="s">
        <v>188</v>
      </c>
      <c r="G146" s="87" t="s">
        <v>31</v>
      </c>
      <c r="H146" s="89">
        <f>SUM('[1]9'!G771)</f>
        <v>3284.8</v>
      </c>
      <c r="I146" s="89">
        <f>SUM('[1]9'!H771)</f>
        <v>3869</v>
      </c>
    </row>
    <row r="147" spans="1:256" ht="45" x14ac:dyDescent="0.25">
      <c r="A147" s="11">
        <v>54</v>
      </c>
      <c r="B147" s="27" t="s">
        <v>186</v>
      </c>
      <c r="C147" s="13" t="s">
        <v>160</v>
      </c>
      <c r="D147" s="85" t="s">
        <v>161</v>
      </c>
      <c r="E147" s="85" t="s">
        <v>185</v>
      </c>
      <c r="F147" s="34" t="s">
        <v>188</v>
      </c>
      <c r="G147" s="87" t="s">
        <v>32</v>
      </c>
      <c r="H147" s="89">
        <f>SUM('[1]9'!G776)</f>
        <v>117.80000000000001</v>
      </c>
      <c r="I147" s="89">
        <f>SUM('[1]9'!H776)</f>
        <v>117.80000000000001</v>
      </c>
    </row>
    <row r="148" spans="1:256" ht="45" x14ac:dyDescent="0.25">
      <c r="A148" s="11"/>
      <c r="B148" s="27" t="s">
        <v>186</v>
      </c>
      <c r="C148" s="13" t="s">
        <v>160</v>
      </c>
      <c r="D148" s="85" t="s">
        <v>161</v>
      </c>
      <c r="E148" s="85" t="s">
        <v>185</v>
      </c>
      <c r="F148" s="34" t="s">
        <v>189</v>
      </c>
      <c r="G148" s="87" t="s">
        <v>32</v>
      </c>
      <c r="H148" s="89">
        <f>SUM('[1]9'!G767)</f>
        <v>518.20000000000005</v>
      </c>
      <c r="I148" s="89">
        <f>SUM('[1]9'!H767)</f>
        <v>518.20000000000005</v>
      </c>
    </row>
    <row r="149" spans="1:256" ht="45" x14ac:dyDescent="0.25">
      <c r="A149" s="11"/>
      <c r="B149" s="27" t="s">
        <v>186</v>
      </c>
      <c r="C149" s="13" t="s">
        <v>160</v>
      </c>
      <c r="D149" s="85" t="s">
        <v>161</v>
      </c>
      <c r="E149" s="85" t="s">
        <v>20</v>
      </c>
      <c r="F149" s="34" t="s">
        <v>190</v>
      </c>
      <c r="G149" s="87" t="s">
        <v>32</v>
      </c>
      <c r="H149" s="89">
        <f>SUM('[1]9'!G849)</f>
        <v>40</v>
      </c>
      <c r="I149" s="89">
        <f>SUM('[1]9'!H849)</f>
        <v>40</v>
      </c>
    </row>
    <row r="150" spans="1:256" ht="60" x14ac:dyDescent="0.25">
      <c r="A150" s="92"/>
      <c r="B150" s="29" t="s">
        <v>191</v>
      </c>
      <c r="C150" s="93" t="s">
        <v>160</v>
      </c>
      <c r="D150" s="85" t="s">
        <v>161</v>
      </c>
      <c r="E150" s="85" t="s">
        <v>20</v>
      </c>
      <c r="F150" s="34" t="s">
        <v>61</v>
      </c>
      <c r="G150" s="87" t="s">
        <v>32</v>
      </c>
      <c r="H150" s="89">
        <f>SUM('[1]9'!G839)</f>
        <v>21</v>
      </c>
      <c r="I150" s="89">
        <f>SUM('[1]9'!H839)</f>
        <v>21</v>
      </c>
    </row>
    <row r="151" spans="1:256" ht="60" x14ac:dyDescent="0.25">
      <c r="A151" s="92"/>
      <c r="B151" s="29" t="s">
        <v>192</v>
      </c>
      <c r="C151" s="13" t="s">
        <v>160</v>
      </c>
      <c r="D151" s="85" t="s">
        <v>161</v>
      </c>
      <c r="E151" s="85" t="s">
        <v>193</v>
      </c>
      <c r="F151" s="94">
        <v>5100100047</v>
      </c>
      <c r="G151" s="87" t="s">
        <v>32</v>
      </c>
      <c r="H151" s="89">
        <f>SUM('[1]9'!G791)</f>
        <v>9</v>
      </c>
      <c r="I151" s="89">
        <f>SUM('[1]9'!H791)</f>
        <v>9</v>
      </c>
    </row>
    <row r="152" spans="1:256" ht="75" x14ac:dyDescent="0.25">
      <c r="A152" s="92"/>
      <c r="B152" s="27" t="s">
        <v>194</v>
      </c>
      <c r="C152" s="13" t="s">
        <v>160</v>
      </c>
      <c r="D152" s="85" t="s">
        <v>161</v>
      </c>
      <c r="E152" s="85" t="s">
        <v>193</v>
      </c>
      <c r="F152" s="34" t="s">
        <v>195</v>
      </c>
      <c r="G152" s="87" t="s">
        <v>32</v>
      </c>
      <c r="H152" s="89">
        <f>SUM('[1]9'!G796)</f>
        <v>8.4</v>
      </c>
      <c r="I152" s="89">
        <f>SUM('[1]9'!H796)</f>
        <v>8.4</v>
      </c>
    </row>
    <row r="153" spans="1:256" ht="60" x14ac:dyDescent="0.25">
      <c r="A153" s="92"/>
      <c r="B153" s="17" t="s">
        <v>62</v>
      </c>
      <c r="C153" s="13" t="s">
        <v>160</v>
      </c>
      <c r="D153" s="85" t="s">
        <v>161</v>
      </c>
      <c r="E153" s="85" t="s">
        <v>149</v>
      </c>
      <c r="F153" s="34" t="s">
        <v>135</v>
      </c>
      <c r="G153" s="87" t="s">
        <v>32</v>
      </c>
      <c r="H153" s="89">
        <f>SUM('[1]9'!G705)</f>
        <v>76.199999999999989</v>
      </c>
      <c r="I153" s="89">
        <f>SUM('[1]9'!H705)</f>
        <v>76.199999999999989</v>
      </c>
    </row>
    <row r="154" spans="1:256" ht="60" x14ac:dyDescent="0.25">
      <c r="A154" s="92"/>
      <c r="B154" s="17" t="s">
        <v>62</v>
      </c>
      <c r="C154" s="13" t="s">
        <v>160</v>
      </c>
      <c r="D154" s="85" t="s">
        <v>161</v>
      </c>
      <c r="E154" s="85" t="s">
        <v>20</v>
      </c>
      <c r="F154" s="34" t="s">
        <v>135</v>
      </c>
      <c r="G154" s="87" t="s">
        <v>32</v>
      </c>
      <c r="H154" s="89">
        <f>SUM('[1]9'!G845)</f>
        <v>4.8</v>
      </c>
      <c r="I154" s="89">
        <f>SUM('[1]9'!H845)</f>
        <v>4.8</v>
      </c>
    </row>
    <row r="155" spans="1:256" ht="60" x14ac:dyDescent="0.25">
      <c r="B155" s="17" t="s">
        <v>196</v>
      </c>
      <c r="C155" s="13" t="s">
        <v>160</v>
      </c>
      <c r="D155" s="85" t="s">
        <v>161</v>
      </c>
      <c r="E155" s="85" t="s">
        <v>197</v>
      </c>
      <c r="F155" s="73">
        <v>8900100050</v>
      </c>
      <c r="G155" s="87" t="s">
        <v>32</v>
      </c>
      <c r="H155" s="89">
        <f>SUM('[1]9'!G817)</f>
        <v>276</v>
      </c>
      <c r="I155" s="89">
        <f>SUM('[1]9'!H817)</f>
        <v>276</v>
      </c>
    </row>
    <row r="156" spans="1:256" ht="75" x14ac:dyDescent="0.25">
      <c r="B156" s="31" t="s">
        <v>198</v>
      </c>
      <c r="C156" s="93" t="s">
        <v>160</v>
      </c>
      <c r="D156" s="87" t="s">
        <v>161</v>
      </c>
      <c r="E156" s="87" t="s">
        <v>149</v>
      </c>
      <c r="F156" s="34" t="s">
        <v>66</v>
      </c>
      <c r="G156" s="87" t="s">
        <v>32</v>
      </c>
      <c r="H156" s="89">
        <f>SUM('[1]9'!G711)</f>
        <v>8.4</v>
      </c>
      <c r="I156" s="89">
        <f>SUM('[1]9'!H711)</f>
        <v>8.4</v>
      </c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  <c r="HQ156" s="95"/>
      <c r="HR156" s="95"/>
      <c r="HS156" s="95"/>
      <c r="HT156" s="95"/>
      <c r="HU156" s="95"/>
      <c r="HV156" s="95"/>
      <c r="HW156" s="95"/>
      <c r="HX156" s="95"/>
      <c r="HY156" s="95"/>
      <c r="HZ156" s="95"/>
      <c r="IA156" s="95"/>
      <c r="IB156" s="95"/>
      <c r="IC156" s="95"/>
      <c r="ID156" s="95"/>
      <c r="IE156" s="95"/>
      <c r="IF156" s="95"/>
      <c r="IG156" s="95"/>
      <c r="IH156" s="95"/>
      <c r="II156" s="95"/>
      <c r="IJ156" s="95"/>
      <c r="IK156" s="95"/>
      <c r="IL156" s="95"/>
      <c r="IM156" s="95"/>
      <c r="IN156" s="95"/>
      <c r="IO156" s="95"/>
      <c r="IP156" s="95"/>
      <c r="IQ156" s="95"/>
      <c r="IR156" s="95"/>
      <c r="IS156" s="95"/>
      <c r="IT156" s="95"/>
      <c r="IU156" s="95"/>
      <c r="IV156" s="95"/>
    </row>
    <row r="157" spans="1:256" ht="60" x14ac:dyDescent="0.25">
      <c r="B157" s="29" t="s">
        <v>67</v>
      </c>
      <c r="C157" s="93" t="s">
        <v>160</v>
      </c>
      <c r="D157" s="96" t="s">
        <v>161</v>
      </c>
      <c r="E157" s="96" t="s">
        <v>149</v>
      </c>
      <c r="F157" s="34" t="s">
        <v>142</v>
      </c>
      <c r="G157" s="96" t="s">
        <v>32</v>
      </c>
      <c r="H157" s="89">
        <f>SUM('[1]9'!G716)</f>
        <v>14.4</v>
      </c>
      <c r="I157" s="89">
        <f>SUM('[1]9'!H716)</f>
        <v>14.4</v>
      </c>
    </row>
    <row r="158" spans="1:256" ht="45" x14ac:dyDescent="0.25">
      <c r="B158" s="31" t="s">
        <v>199</v>
      </c>
      <c r="C158" s="93" t="s">
        <v>160</v>
      </c>
      <c r="D158" s="96" t="s">
        <v>161</v>
      </c>
      <c r="E158" s="96" t="s">
        <v>200</v>
      </c>
      <c r="F158" s="34" t="s">
        <v>201</v>
      </c>
      <c r="G158" s="96"/>
      <c r="H158" s="97">
        <f>H159</f>
        <v>266.60000000000002</v>
      </c>
      <c r="I158" s="97">
        <f>I159</f>
        <v>266.60000000000002</v>
      </c>
    </row>
    <row r="159" spans="1:256" ht="75" x14ac:dyDescent="0.25">
      <c r="B159" s="31" t="s">
        <v>202</v>
      </c>
      <c r="C159" s="93" t="s">
        <v>160</v>
      </c>
      <c r="D159" s="96" t="s">
        <v>161</v>
      </c>
      <c r="E159" s="96" t="s">
        <v>200</v>
      </c>
      <c r="F159" s="34" t="s">
        <v>203</v>
      </c>
      <c r="G159" s="96" t="s">
        <v>32</v>
      </c>
      <c r="H159" s="97">
        <f>SUM('[1]9'!G917)</f>
        <v>266.60000000000002</v>
      </c>
      <c r="I159" s="97">
        <f>SUM('[1]9'!H917)</f>
        <v>266.60000000000002</v>
      </c>
    </row>
    <row r="160" spans="1:256" ht="75" x14ac:dyDescent="0.25">
      <c r="B160" s="31" t="s">
        <v>204</v>
      </c>
      <c r="C160" s="93" t="s">
        <v>205</v>
      </c>
      <c r="D160" s="96" t="s">
        <v>161</v>
      </c>
      <c r="E160" s="96" t="s">
        <v>206</v>
      </c>
      <c r="F160" s="34" t="s">
        <v>207</v>
      </c>
      <c r="G160" s="96" t="s">
        <v>173</v>
      </c>
      <c r="H160" s="97">
        <f>SUM('[1]9'!G810)</f>
        <v>1200</v>
      </c>
      <c r="I160" s="97">
        <f>SUM('[1]9'!H810)</f>
        <v>1200</v>
      </c>
    </row>
    <row r="161" spans="2:9" ht="60" x14ac:dyDescent="0.25">
      <c r="B161" s="31" t="s">
        <v>208</v>
      </c>
      <c r="C161" s="93" t="s">
        <v>205</v>
      </c>
      <c r="D161" s="96" t="s">
        <v>161</v>
      </c>
      <c r="E161" s="96" t="s">
        <v>149</v>
      </c>
      <c r="F161" s="34" t="s">
        <v>209</v>
      </c>
      <c r="G161" s="96"/>
      <c r="H161" s="97">
        <f>SUM(H162:H169)</f>
        <v>4089.8999999999996</v>
      </c>
      <c r="I161" s="97">
        <f>SUM(I162:I169)</f>
        <v>4113.8</v>
      </c>
    </row>
    <row r="162" spans="2:9" ht="60" x14ac:dyDescent="0.25">
      <c r="B162" s="31" t="s">
        <v>208</v>
      </c>
      <c r="C162" s="93" t="s">
        <v>205</v>
      </c>
      <c r="D162" s="96" t="s">
        <v>161</v>
      </c>
      <c r="E162" s="96" t="s">
        <v>149</v>
      </c>
      <c r="F162" s="34" t="s">
        <v>210</v>
      </c>
      <c r="G162" s="96" t="s">
        <v>31</v>
      </c>
      <c r="H162" s="97">
        <f>SUM('[1]9'!G748)</f>
        <v>2901.9</v>
      </c>
      <c r="I162" s="97">
        <f>SUM('[1]9'!H748)</f>
        <v>2925.8</v>
      </c>
    </row>
    <row r="163" spans="2:9" ht="60" x14ac:dyDescent="0.25">
      <c r="B163" s="31" t="s">
        <v>208</v>
      </c>
      <c r="C163" s="93" t="s">
        <v>205</v>
      </c>
      <c r="D163" s="96" t="s">
        <v>161</v>
      </c>
      <c r="E163" s="96" t="s">
        <v>149</v>
      </c>
      <c r="F163" s="34" t="s">
        <v>210</v>
      </c>
      <c r="G163" s="96" t="s">
        <v>32</v>
      </c>
      <c r="H163" s="97">
        <f>SUM('[1]9'!G753)</f>
        <v>344.09999999999997</v>
      </c>
      <c r="I163" s="97">
        <f>SUM('[1]9'!H753)</f>
        <v>344.09999999999997</v>
      </c>
    </row>
    <row r="164" spans="2:9" ht="60" x14ac:dyDescent="0.25">
      <c r="B164" s="31" t="s">
        <v>208</v>
      </c>
      <c r="C164" s="93" t="s">
        <v>205</v>
      </c>
      <c r="D164" s="96" t="s">
        <v>161</v>
      </c>
      <c r="E164" s="96" t="s">
        <v>149</v>
      </c>
      <c r="F164" s="34" t="s">
        <v>210</v>
      </c>
      <c r="G164" s="96" t="s">
        <v>173</v>
      </c>
      <c r="H164" s="97">
        <f>SUM('[1]9'!G757)</f>
        <v>1</v>
      </c>
      <c r="I164" s="97">
        <f>SUM('[1]9'!H757)</f>
        <v>1</v>
      </c>
    </row>
    <row r="165" spans="2:9" ht="60" x14ac:dyDescent="0.25">
      <c r="B165" s="31" t="s">
        <v>208</v>
      </c>
      <c r="C165" s="93" t="s">
        <v>205</v>
      </c>
      <c r="D165" s="96" t="s">
        <v>161</v>
      </c>
      <c r="E165" s="96" t="s">
        <v>149</v>
      </c>
      <c r="F165" s="34" t="s">
        <v>210</v>
      </c>
      <c r="G165" s="96" t="s">
        <v>33</v>
      </c>
      <c r="H165" s="97">
        <f>SUM('[1]9'!G760)</f>
        <v>16.100000000000001</v>
      </c>
      <c r="I165" s="97">
        <f>SUM('[1]9'!H760)</f>
        <v>16.100000000000001</v>
      </c>
    </row>
    <row r="166" spans="2:9" ht="60" x14ac:dyDescent="0.25">
      <c r="B166" s="31" t="s">
        <v>208</v>
      </c>
      <c r="C166" s="93" t="s">
        <v>205</v>
      </c>
      <c r="D166" s="96" t="s">
        <v>161</v>
      </c>
      <c r="E166" s="96" t="s">
        <v>149</v>
      </c>
      <c r="F166" s="34" t="s">
        <v>211</v>
      </c>
      <c r="G166" s="96" t="s">
        <v>32</v>
      </c>
      <c r="H166" s="97">
        <f>SUM('[1]9'!G732)</f>
        <v>70</v>
      </c>
      <c r="I166" s="97">
        <f>SUM('[1]9'!H731)</f>
        <v>70</v>
      </c>
    </row>
    <row r="167" spans="2:9" ht="60" x14ac:dyDescent="0.25">
      <c r="B167" s="31" t="s">
        <v>208</v>
      </c>
      <c r="C167" s="93" t="s">
        <v>205</v>
      </c>
      <c r="D167" s="96" t="s">
        <v>161</v>
      </c>
      <c r="E167" s="96" t="s">
        <v>149</v>
      </c>
      <c r="F167" s="34" t="s">
        <v>212</v>
      </c>
      <c r="G167" s="96" t="s">
        <v>32</v>
      </c>
      <c r="H167" s="97">
        <f>SUM('[1]9'!G736)</f>
        <v>40</v>
      </c>
      <c r="I167" s="97">
        <f>SUM('[1]9'!H736)</f>
        <v>40</v>
      </c>
    </row>
    <row r="168" spans="2:9" ht="60" x14ac:dyDescent="0.25">
      <c r="B168" s="31" t="s">
        <v>208</v>
      </c>
      <c r="C168" s="93" t="s">
        <v>205</v>
      </c>
      <c r="D168" s="96" t="s">
        <v>161</v>
      </c>
      <c r="E168" s="96" t="s">
        <v>149</v>
      </c>
      <c r="F168" s="34" t="s">
        <v>213</v>
      </c>
      <c r="G168" s="96" t="s">
        <v>32</v>
      </c>
      <c r="H168" s="97">
        <f>SUM('[1]9'!G740)</f>
        <v>65.7</v>
      </c>
      <c r="I168" s="97">
        <f>SUM('[1]9'!H740)</f>
        <v>65.7</v>
      </c>
    </row>
    <row r="169" spans="2:9" ht="60" x14ac:dyDescent="0.25">
      <c r="B169" s="31" t="s">
        <v>208</v>
      </c>
      <c r="C169" s="93" t="s">
        <v>205</v>
      </c>
      <c r="D169" s="96" t="s">
        <v>161</v>
      </c>
      <c r="E169" s="96" t="s">
        <v>149</v>
      </c>
      <c r="F169" s="34" t="s">
        <v>214</v>
      </c>
      <c r="G169" s="96" t="s">
        <v>32</v>
      </c>
      <c r="H169" s="97">
        <f>SUM('[1]9'!G744)</f>
        <v>651.1</v>
      </c>
      <c r="I169" s="97">
        <f>SUM('[1]9'!H745)</f>
        <v>651.1</v>
      </c>
    </row>
    <row r="170" spans="2:9" ht="15.75" x14ac:dyDescent="0.25">
      <c r="B170" s="98" t="s">
        <v>215</v>
      </c>
      <c r="C170" s="52"/>
      <c r="D170" s="99" t="s">
        <v>161</v>
      </c>
      <c r="E170" s="99"/>
      <c r="F170" s="100"/>
      <c r="G170" s="99"/>
      <c r="H170" s="84">
        <f>SUM(H130+H135+H136+H137+H138+H145+H150+H151+H152+H153+H155+H156+H157+H158+H160+H161+H154)</f>
        <v>173472.19999999995</v>
      </c>
      <c r="I170" s="84">
        <f>SUM(I130+I135+I136+I137+I138+I145+I150+I151+I152+I153+I155+I156+I157+I158+I160+I161+I154)</f>
        <v>44627.500000000007</v>
      </c>
    </row>
    <row r="171" spans="2:9" ht="60" x14ac:dyDescent="0.25">
      <c r="B171" s="31" t="s">
        <v>216</v>
      </c>
      <c r="C171" s="93" t="s">
        <v>217</v>
      </c>
      <c r="D171" s="49" t="s">
        <v>218</v>
      </c>
      <c r="E171" s="49" t="s">
        <v>151</v>
      </c>
      <c r="F171" s="34" t="s">
        <v>182</v>
      </c>
      <c r="G171" s="49" t="s">
        <v>31</v>
      </c>
      <c r="H171" s="84">
        <f>SUM('[1]9'!G989)</f>
        <v>2563</v>
      </c>
      <c r="I171" s="84">
        <f>SUM('[1]9'!H989)</f>
        <v>2563</v>
      </c>
    </row>
    <row r="172" spans="2:9" ht="75" x14ac:dyDescent="0.25">
      <c r="B172" s="31" t="s">
        <v>150</v>
      </c>
      <c r="C172" s="93" t="s">
        <v>217</v>
      </c>
      <c r="D172" s="49" t="s">
        <v>218</v>
      </c>
      <c r="E172" s="49" t="s">
        <v>151</v>
      </c>
      <c r="F172" s="34" t="s">
        <v>182</v>
      </c>
      <c r="G172" s="49" t="s">
        <v>31</v>
      </c>
      <c r="H172" s="84">
        <f>SUM('[1]9'!G994)</f>
        <v>793</v>
      </c>
      <c r="I172" s="84">
        <f>SUM('[1]9'!H994)</f>
        <v>751</v>
      </c>
    </row>
    <row r="173" spans="2:9" ht="47.25" x14ac:dyDescent="0.25">
      <c r="B173" s="101" t="s">
        <v>219</v>
      </c>
      <c r="C173" s="93"/>
      <c r="D173" s="99" t="s">
        <v>218</v>
      </c>
      <c r="E173" s="99"/>
      <c r="F173" s="100"/>
      <c r="G173" s="99"/>
      <c r="H173" s="84">
        <f>SUM(H171+H172)</f>
        <v>3356</v>
      </c>
      <c r="I173" s="84">
        <f>SUM(I171+I172)</f>
        <v>3314</v>
      </c>
    </row>
    <row r="174" spans="2:9" ht="60" x14ac:dyDescent="0.25">
      <c r="B174" s="31" t="s">
        <v>216</v>
      </c>
      <c r="C174" s="93"/>
      <c r="D174" s="99" t="s">
        <v>220</v>
      </c>
      <c r="E174" s="99" t="s">
        <v>221</v>
      </c>
      <c r="F174" s="34" t="s">
        <v>182</v>
      </c>
      <c r="G174" s="99"/>
      <c r="H174" s="84">
        <f>SUM(H175)</f>
        <v>45</v>
      </c>
      <c r="I174" s="84">
        <f>SUM(I175)</f>
        <v>47</v>
      </c>
    </row>
    <row r="175" spans="2:9" ht="75" x14ac:dyDescent="0.25">
      <c r="B175" s="31" t="s">
        <v>150</v>
      </c>
      <c r="C175" s="93"/>
      <c r="D175" s="99" t="s">
        <v>220</v>
      </c>
      <c r="E175" s="99" t="s">
        <v>221</v>
      </c>
      <c r="F175" s="34" t="s">
        <v>182</v>
      </c>
      <c r="G175" s="99" t="s">
        <v>32</v>
      </c>
      <c r="H175" s="84">
        <f>SUM('[1]9'!G972)</f>
        <v>45</v>
      </c>
      <c r="I175" s="84">
        <f>SUM('[1]9'!H972)</f>
        <v>47</v>
      </c>
    </row>
    <row r="176" spans="2:9" ht="30" x14ac:dyDescent="0.25">
      <c r="B176" s="30" t="s">
        <v>222</v>
      </c>
      <c r="C176" s="93"/>
      <c r="D176" s="99" t="s">
        <v>220</v>
      </c>
      <c r="E176" s="99"/>
      <c r="F176" s="100"/>
      <c r="G176" s="99"/>
      <c r="H176" s="84">
        <f>SUM(H175)</f>
        <v>45</v>
      </c>
      <c r="I176" s="84">
        <f>SUM(I175)</f>
        <v>47</v>
      </c>
    </row>
    <row r="177" spans="2:9" ht="15" x14ac:dyDescent="0.25">
      <c r="B177" s="31" t="s">
        <v>223</v>
      </c>
      <c r="C177" s="52"/>
      <c r="D177" s="49"/>
      <c r="E177" s="49"/>
      <c r="F177" s="102"/>
      <c r="G177" s="49"/>
      <c r="H177" s="16">
        <f>H54+H118+H129+H170+H173+H176</f>
        <v>543892.6</v>
      </c>
      <c r="I177" s="16">
        <f>SUM(I173+I170+I129+I118+I54+I176)</f>
        <v>381972.89999999997</v>
      </c>
    </row>
    <row r="178" spans="2:9" x14ac:dyDescent="0.2">
      <c r="B178" s="103"/>
      <c r="C178" s="103"/>
      <c r="D178" s="103"/>
      <c r="E178" s="103"/>
      <c r="F178" s="103"/>
      <c r="G178" s="103"/>
    </row>
    <row r="179" spans="2:9" x14ac:dyDescent="0.2">
      <c r="B179" s="103" t="s">
        <v>224</v>
      </c>
      <c r="C179" s="103"/>
      <c r="D179" s="103"/>
      <c r="E179" s="103"/>
      <c r="F179" s="103"/>
      <c r="G179" s="103"/>
    </row>
    <row r="180" spans="2:9" x14ac:dyDescent="0.2">
      <c r="B180" s="103" t="s">
        <v>225</v>
      </c>
      <c r="C180" s="103"/>
      <c r="D180" s="103"/>
      <c r="E180" s="103"/>
      <c r="F180" s="103"/>
      <c r="G180" s="103"/>
    </row>
    <row r="181" spans="2:9" x14ac:dyDescent="0.2">
      <c r="B181" s="103" t="s">
        <v>226</v>
      </c>
      <c r="C181" s="103"/>
      <c r="D181" s="103"/>
      <c r="E181" s="103"/>
      <c r="F181" s="103"/>
      <c r="G181" s="103"/>
    </row>
    <row r="182" spans="2:9" x14ac:dyDescent="0.2">
      <c r="B182" s="103" t="s">
        <v>227</v>
      </c>
      <c r="C182" s="103"/>
      <c r="D182" s="103"/>
      <c r="E182" s="103"/>
      <c r="F182" s="103"/>
      <c r="G182" s="103"/>
    </row>
    <row r="183" spans="2:9" x14ac:dyDescent="0.2">
      <c r="B183" s="103" t="s">
        <v>228</v>
      </c>
      <c r="C183" s="103"/>
      <c r="D183" s="103"/>
      <c r="E183" s="103"/>
      <c r="F183" s="103"/>
      <c r="G183" s="103"/>
    </row>
    <row r="184" spans="2:9" x14ac:dyDescent="0.2">
      <c r="B184" s="103" t="s">
        <v>229</v>
      </c>
      <c r="C184" s="103"/>
      <c r="D184" s="103"/>
      <c r="E184" s="103"/>
      <c r="F184" s="103"/>
      <c r="G184" s="103"/>
    </row>
    <row r="185" spans="2:9" x14ac:dyDescent="0.2">
      <c r="B185" s="103" t="s">
        <v>230</v>
      </c>
      <c r="C185" s="103"/>
      <c r="D185" s="103"/>
      <c r="E185" s="103"/>
      <c r="F185" s="103"/>
      <c r="G185" s="103"/>
    </row>
    <row r="186" spans="2:9" x14ac:dyDescent="0.2">
      <c r="B186" s="103" t="s">
        <v>231</v>
      </c>
      <c r="C186" s="103"/>
      <c r="D186" s="103"/>
      <c r="E186" s="103"/>
      <c r="F186" s="103"/>
      <c r="G186" s="103"/>
    </row>
  </sheetData>
  <mergeCells count="12">
    <mergeCell ref="H7:H8"/>
    <mergeCell ref="I7:I8"/>
    <mergeCell ref="E1:I1"/>
    <mergeCell ref="A4:H4"/>
    <mergeCell ref="G5:I5"/>
    <mergeCell ref="C6:C8"/>
    <mergeCell ref="D6:G6"/>
    <mergeCell ref="H6:I6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2020-12-08T03:31:09Z</cp:lastPrinted>
  <dcterms:created xsi:type="dcterms:W3CDTF">2020-12-04T04:46:55Z</dcterms:created>
  <dcterms:modified xsi:type="dcterms:W3CDTF">2020-12-14T06:06:00Z</dcterms:modified>
</cp:coreProperties>
</file>